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_xlnm.Print_Area" localSheetId="0">'CONTÁBIL- FINANCEIRA '!$A$1:$G$300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2" i="1"/>
  <c r="F19" i="1" s="1"/>
  <c r="F17" i="1"/>
  <c r="F27" i="1"/>
  <c r="F34" i="1"/>
  <c r="F35" i="1"/>
  <c r="F33" i="1" s="1"/>
  <c r="F32" i="1" s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5" i="1"/>
  <c r="F56" i="1"/>
  <c r="F57" i="1"/>
  <c r="F68" i="1"/>
  <c r="F74" i="1"/>
  <c r="F72" i="1" s="1"/>
  <c r="F76" i="1"/>
  <c r="F84" i="1"/>
  <c r="F86" i="1"/>
  <c r="F85" i="1" s="1"/>
  <c r="F83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2" i="1"/>
  <c r="F141" i="1" s="1"/>
  <c r="F140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61" i="1"/>
  <c r="F159" i="1" s="1"/>
  <c r="F158" i="1" s="1"/>
  <c r="F157" i="1" s="1"/>
  <c r="F162" i="1"/>
  <c r="F163" i="1"/>
  <c r="F164" i="1"/>
  <c r="F167" i="1"/>
  <c r="F168" i="1"/>
  <c r="F169" i="1"/>
  <c r="F170" i="1"/>
  <c r="F166" i="1" s="1"/>
  <c r="F165" i="1" s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4" i="1" s="1"/>
  <c r="F203" i="1"/>
  <c r="F209" i="1"/>
  <c r="F211" i="1"/>
  <c r="F218" i="1"/>
  <c r="F221" i="1" s="1"/>
  <c r="F223" i="1" s="1"/>
  <c r="F219" i="1"/>
  <c r="F220" i="1"/>
  <c r="F228" i="1"/>
  <c r="F229" i="1"/>
  <c r="F230" i="1"/>
  <c r="F231" i="1"/>
  <c r="F237" i="1"/>
  <c r="F238" i="1"/>
  <c r="F239" i="1"/>
  <c r="F240" i="1"/>
  <c r="F248" i="1"/>
  <c r="F256" i="1"/>
  <c r="F258" i="1"/>
  <c r="F264" i="1"/>
  <c r="F268" i="1"/>
  <c r="F269" i="1"/>
  <c r="F275" i="1"/>
  <c r="F277" i="1"/>
  <c r="F278" i="1"/>
  <c r="F279" i="1"/>
  <c r="F280" i="1"/>
  <c r="F276" i="1" s="1"/>
  <c r="F281" i="1"/>
  <c r="F282" i="1"/>
  <c r="F290" i="1"/>
  <c r="F295" i="1"/>
  <c r="F296" i="1"/>
  <c r="F175" i="1" s="1"/>
  <c r="F283" i="1" l="1"/>
  <c r="F174" i="1"/>
  <c r="F120" i="1"/>
  <c r="F102" i="1"/>
  <c r="F66" i="1"/>
  <c r="F139" i="1"/>
  <c r="F41" i="1"/>
  <c r="F31" i="1" s="1"/>
  <c r="F265" i="1"/>
  <c r="F180" i="1" s="1"/>
  <c r="F28" i="1"/>
  <c r="F288" i="1" l="1"/>
  <c r="F289" i="1" s="1"/>
  <c r="F270" i="1"/>
  <c r="F119" i="1"/>
  <c r="F178" i="1" s="1"/>
  <c r="F181" i="1" l="1"/>
  <c r="F182" i="1" s="1"/>
  <c r="F179" i="1"/>
  <c r="F185" i="1" l="1"/>
</calcChain>
</file>

<file path=xl/sharedStrings.xml><?xml version="1.0" encoding="utf-8"?>
<sst xmlns="http://schemas.openxmlformats.org/spreadsheetml/2006/main" count="656" uniqueCount="429">
  <si>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</si>
  <si>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</si>
  <si>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</si>
  <si>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</si>
  <si>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</si>
  <si>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</si>
  <si>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</si>
  <si>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</si>
  <si>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</si>
  <si>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</si>
  <si>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</si>
  <si>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</si>
  <si>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</si>
  <si>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</si>
  <si>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</si>
  <si>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</si>
  <si>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10. Despesas com Ensino e Pesquisa</t>
  </si>
  <si>
    <t>CONTROLE DO GASTO DE PESSOAL</t>
  </si>
  <si>
    <t>SALDO FINAL = (a) + (b) - (c)</t>
  </si>
  <si>
    <t>9.5 OUTRAS DESPESAS COM INVESTIMENTOS</t>
  </si>
  <si>
    <t>Informação retirada da Relação de Despesa Paga</t>
  </si>
  <si>
    <t>DEVOLUÇÃO DE SUPERÁVIT (CONTRATO PLANO DE INVESTIMENTO AUTORIZADO)</t>
  </si>
  <si>
    <t>9.4 VEÍCULOS</t>
  </si>
  <si>
    <t>Informação retirada do Anexo IV</t>
  </si>
  <si>
    <t>8.5 OUTRAS DESPESAS COM INVESTIMENTOS</t>
  </si>
  <si>
    <t>9.3 OBRAS E CONSTRUÇÕES</t>
  </si>
  <si>
    <t>8.4 VEÍCULOS</t>
  </si>
  <si>
    <t>9.2 MÓVEIS E UTENSÍLIOS</t>
  </si>
  <si>
    <t>8.3 OBRAS E CONSTRUÇÕES</t>
  </si>
  <si>
    <t>9.1 EQUIPAMENTOS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</si>
  <si>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</si>
  <si>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</si>
  <si>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</si>
  <si>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</si>
  <si>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</si>
  <si>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</si>
  <si>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</si>
  <si>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</si>
  <si>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</si>
  <si>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</si>
  <si>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</si>
  <si>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</si>
  <si>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</si>
  <si>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</si>
  <si>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</si>
  <si>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</si>
  <si>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</si>
  <si>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</si>
  <si>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</si>
  <si>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</si>
  <si>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</si>
  <si>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</si>
  <si>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</si>
  <si>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</si>
  <si>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</si>
  <si>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</si>
  <si>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</si>
  <si>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</si>
  <si>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</si>
  <si>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</si>
  <si>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</si>
  <si>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</si>
  <si>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</si>
  <si>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</si>
  <si>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</si>
  <si>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</si>
  <si>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</si>
  <si>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</si>
  <si>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</si>
  <si>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</si>
  <si>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</si>
  <si>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</si>
  <si>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</si>
  <si>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</si>
  <si>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</si>
  <si>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</si>
  <si>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</si>
  <si>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</si>
  <si>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</si>
  <si>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</si>
  <si>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</si>
  <si>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</si>
  <si>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</si>
  <si>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</si>
  <si>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</si>
  <si>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</si>
  <si>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</si>
  <si>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</si>
  <si>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</si>
  <si>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</si>
  <si>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</si>
  <si>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</si>
  <si>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</si>
  <si>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</si>
  <si>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</si>
  <si>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</si>
  <si>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</si>
  <si>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</si>
  <si>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</si>
  <si>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</si>
  <si>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</si>
  <si>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</si>
  <si>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</si>
  <si>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11. Despesa(s) de Competência(s) Anterior(es)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</si>
  <si>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</si>
  <si>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</si>
  <si>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</si>
  <si>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8.4. Outras despesas Investimentos</t>
  </si>
  <si>
    <t>Informação retirada do Anexo IV - Preencher</t>
  </si>
  <si>
    <t>10. Despesa(s) de Competência(s) Anterior(es)</t>
  </si>
  <si>
    <t>8.3. Obras e Construções</t>
  </si>
  <si>
    <t>9. Despesas com Ensino e Pesquisa</t>
  </si>
  <si>
    <t>8.2. Móveis e Utensílios</t>
  </si>
  <si>
    <t xml:space="preserve"> 8. Despesas com Plano de Investimento Autorizado pela SESAU</t>
  </si>
  <si>
    <t>8.1. Equipamentos</t>
  </si>
  <si>
    <t xml:space="preserve">  7.2.4. Reparo e Manutenção de Bens Móveis de Outras Naturezas</t>
  </si>
  <si>
    <t xml:space="preserve">  7.2.3. Reparo e Manutenção de Veículos</t>
  </si>
  <si>
    <t>5.7</t>
  </si>
  <si>
    <t>7.2.4. Reparo e Manutenção de Bens Móveis de Outras Naturezas</t>
  </si>
  <si>
    <t xml:space="preserve">  7.2.2. Reparo e Manutenção de Bens Imóveis</t>
  </si>
  <si>
    <t>5.6</t>
  </si>
  <si>
    <t>7.2.3. Reparo e Manutenção de Veículos</t>
  </si>
  <si>
    <t xml:space="preserve">      7.2.1.4. Outros Reparos e Manutenção de Máquinas e Equipamentos</t>
  </si>
  <si>
    <t>5.4</t>
  </si>
  <si>
    <t>7.2.2. Reparo e Manutenção de Bens Imóveis</t>
  </si>
  <si>
    <t xml:space="preserve">      7.2.1.3. Engenharia Clínica</t>
  </si>
  <si>
    <t>5.5</t>
  </si>
  <si>
    <t>7.2.1.4. Outros Reparos e Manutenção de Máquinas e Equipamentos</t>
  </si>
  <si>
    <t xml:space="preserve">      7.2.1.2. Equipamentos de Informática</t>
  </si>
  <si>
    <t>7.2.1.3. Engenharia Clínica</t>
  </si>
  <si>
    <t xml:space="preserve">      7.2.1.1. Equipamentos Médico-Hospitalar</t>
  </si>
  <si>
    <t>7.2.1.2. Equipamentos de Informática</t>
  </si>
  <si>
    <t xml:space="preserve">  7.2.1. Reparo e Manutenção de Máquinas e Equipamentos</t>
  </si>
  <si>
    <t>7.2.1.1. Equipamentos Médico-Hospitalar</t>
  </si>
  <si>
    <t>7.2 Manutenção (Pessoa Jurídica)</t>
  </si>
  <si>
    <t xml:space="preserve">  7.1.3. Reparo e Manutenção de Bens Imóveis</t>
  </si>
  <si>
    <t xml:space="preserve">  7.1.2. Reparo e Manutenção de Bens Móveis de Outras Naturezas</t>
  </si>
  <si>
    <t>4.5</t>
  </si>
  <si>
    <t>7.1.3. Reparo e Manutenção de Bens Imóveis</t>
  </si>
  <si>
    <t xml:space="preserve">      7.1.1.3. Outros Reparos e Manutenção de Equipamentos</t>
  </si>
  <si>
    <t>4.4</t>
  </si>
  <si>
    <t>7.1.2. Reparo e Manutenção de Bens Móveis de Outras Naturezas</t>
  </si>
  <si>
    <t xml:space="preserve">      7.1.1.2. Equipamentos de Informática</t>
  </si>
  <si>
    <t>4.3</t>
  </si>
  <si>
    <t>7.1.1.3. Outros Reparos e Manutenção de Equipamentos</t>
  </si>
  <si>
    <t xml:space="preserve">      7.1.1.1. Equipamentos Médico-Hospitalar</t>
  </si>
  <si>
    <t>7.1.1.2. Equipamentos de Informática</t>
  </si>
  <si>
    <t xml:space="preserve">  7.1.1. Reparo e Manutenção de Equipamentos</t>
  </si>
  <si>
    <t>7.1.1.1. Equipamentos Médico-Hospitalar</t>
  </si>
  <si>
    <t>7.1 Manutenção (Pessoa Física)</t>
  </si>
  <si>
    <t>7. Manutenção</t>
  </si>
  <si>
    <t>Informação retirada do RPA</t>
  </si>
  <si>
    <t xml:space="preserve">    6.3.2.3. Outros Serviços</t>
  </si>
  <si>
    <t xml:space="preserve">    6.3.2.2. Apoio Administrativo, Técnico e Operacional</t>
  </si>
  <si>
    <t>4.99</t>
  </si>
  <si>
    <t>6.3.2.3. Outros Serviços</t>
  </si>
  <si>
    <t xml:space="preserve">    6.3.2.1. Técnico Profissional (Nível Superior)</t>
  </si>
  <si>
    <t>4.7</t>
  </si>
  <si>
    <t>6.3.2.2. Tecnico Operacional (Nível Médio / Elementar)</t>
  </si>
  <si>
    <t xml:space="preserve">    6.3.2. Pessoa Física</t>
  </si>
  <si>
    <t>4.1</t>
  </si>
  <si>
    <t>6.3.2.1. Técnico Profissional (Nível Superior)</t>
  </si>
  <si>
    <t xml:space="preserve">        6.3.1.9. Outras Pessoas Jurídicas</t>
  </si>
  <si>
    <t xml:space="preserve">        6.3.1.8. Limpeza</t>
  </si>
  <si>
    <t>5.99</t>
  </si>
  <si>
    <t>6.3.1.9. Outras Pessoas Jurídicas</t>
  </si>
  <si>
    <t xml:space="preserve">        6.3.1.7. Dedetização</t>
  </si>
  <si>
    <t>5.23</t>
  </si>
  <si>
    <t>6.3.1.8. Limpeza</t>
  </si>
  <si>
    <t xml:space="preserve">        6.3.1.6. Serviços Técnicos Profissionais</t>
  </si>
  <si>
    <t>5.10</t>
  </si>
  <si>
    <t>6.3.1.7. Dedetização</t>
  </si>
  <si>
    <t xml:space="preserve">        6.3.1.5. Consultorias e Treinamentos</t>
  </si>
  <si>
    <t>5.2</t>
  </si>
  <si>
    <t>6.3.1.6. Serviços Técnicos Profissionais</t>
  </si>
  <si>
    <t xml:space="preserve">        6.3.1.4. Vigilância</t>
  </si>
  <si>
    <t>6.3.1.5. Consultorias e Treinamentos</t>
  </si>
  <si>
    <t xml:space="preserve">        6.3.1.3. Manutenção/Aluguel/Uso de Sistemas ou Softwares</t>
  </si>
  <si>
    <t>5.22</t>
  </si>
  <si>
    <t>6.3.1.4. Vigilância</t>
  </si>
  <si>
    <t xml:space="preserve">        6.3.1.2. Coleta de Lixo Hospitalar</t>
  </si>
  <si>
    <t>5.17</t>
  </si>
  <si>
    <t>6.3.1.3. Manutenção/Aluguel/Uso de Sistemas ou Softwares</t>
  </si>
  <si>
    <t xml:space="preserve">             6.3.1.1.3. Outros Serviços Domésticos</t>
  </si>
  <si>
    <t>6.3.1.2. Coleta de Lixo Hospitalar</t>
  </si>
  <si>
    <t xml:space="preserve">             6.3.1.1.2.  Serviços de Cozinha e Copeira</t>
  </si>
  <si>
    <t>5.15</t>
  </si>
  <si>
    <t>6.3.1.1.3. Outros Serviços Domésticos</t>
  </si>
  <si>
    <t xml:space="preserve">             6.3.1.1.1. Lavanderia</t>
  </si>
  <si>
    <t>6.3.1.1.2.Serviços de Cozinha e Copeira</t>
  </si>
  <si>
    <t xml:space="preserve">        6.3.1.1. Serviços Domésticos</t>
  </si>
  <si>
    <t>6.3.1.1.1. Lavanderia</t>
  </si>
  <si>
    <t xml:space="preserve">    6.3.1. Pessoa Jurídica</t>
  </si>
  <si>
    <t xml:space="preserve">  6.3. Administrativos</t>
  </si>
  <si>
    <t xml:space="preserve">    6.2.3. Cooperativas</t>
  </si>
  <si>
    <t xml:space="preserve">    6.2.2. Pessoa Física</t>
  </si>
  <si>
    <t>5.16</t>
  </si>
  <si>
    <t>6.2.3. Cooperativas</t>
  </si>
  <si>
    <t xml:space="preserve">    6.2.1. Pessoa Jurídica</t>
  </si>
  <si>
    <t>4.6</t>
  </si>
  <si>
    <t>6.2.2. Pessoa Física</t>
  </si>
  <si>
    <t xml:space="preserve">  6.2. Assistência Odontológica</t>
  </si>
  <si>
    <t>6.2.1. Pessoa Jurídica</t>
  </si>
  <si>
    <t xml:space="preserve">        6.1.3.2. Outros profissionais de saúde</t>
  </si>
  <si>
    <t xml:space="preserve">        6.1.3.1. Médicos</t>
  </si>
  <si>
    <t>6.1.3.2. Outros profissionais de saúde</t>
  </si>
  <si>
    <t xml:space="preserve">    6.1.3. Cooperativas</t>
  </si>
  <si>
    <t>6.1.3.1. Médicos</t>
  </si>
  <si>
    <t xml:space="preserve">        6.1.2.3. Farmacêutico</t>
  </si>
  <si>
    <t xml:space="preserve">        6.1.2.2. Outros profissionais de saúde</t>
  </si>
  <si>
    <t>6.1.2.3. Farmacêutico</t>
  </si>
  <si>
    <t xml:space="preserve">        6.1.2.1. Médicos</t>
  </si>
  <si>
    <t>6.1.2.2. Outros profissionais de saúde</t>
  </si>
  <si>
    <t xml:space="preserve">    6.1.2. Pessoa Física</t>
  </si>
  <si>
    <t>6.1.2.1. Médicos</t>
  </si>
  <si>
    <t xml:space="preserve">        6.1.1.6. Outras Pessoas Jurídicas</t>
  </si>
  <si>
    <t xml:space="preserve">        6.1.1.5. Locação de Ambulâncias</t>
  </si>
  <si>
    <t>6.1.1.6. Outras Pessoas Jurídicas</t>
  </si>
  <si>
    <t xml:space="preserve">        6.1.1.4. Alimentação/Dietas</t>
  </si>
  <si>
    <t>5.8</t>
  </si>
  <si>
    <t>6.1.1.5. Locação de Ambulâncias</t>
  </si>
  <si>
    <t xml:space="preserve">        6.1.1.3. Laboratório</t>
  </si>
  <si>
    <t>5.11</t>
  </si>
  <si>
    <t>6.1.1.4. Alimentação/Dietas</t>
  </si>
  <si>
    <t xml:space="preserve">        6.1.1.2. Outros profissionais de saúde</t>
  </si>
  <si>
    <t>6.1.1.3. Laboratório</t>
  </si>
  <si>
    <t xml:space="preserve">        6.1.1.1. Médicos</t>
  </si>
  <si>
    <t>6.1.1.2. Outros profissionais de saúde</t>
  </si>
  <si>
    <t xml:space="preserve">    6.1.1. Pessoa Jurídica</t>
  </si>
  <si>
    <t>6.1.1.1. Médicos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</si>
  <si>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</si>
  <si>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</si>
  <si>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</si>
  <si>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 xml:space="preserve">      5.7.1. Outras Despesas Gerais (Pessoa Física)</t>
  </si>
  <si>
    <t>5.7.2. Outras Despesas Gerais (Pessoa Juridica)</t>
  </si>
  <si>
    <t xml:space="preserve">  5.7. Outras Despesas Gerais</t>
  </si>
  <si>
    <t>5.7.1. Outras Despesas Gerais (Pessoa Física)</t>
  </si>
  <si>
    <t xml:space="preserve">  5.6. Serviços Judiciais e Cartoriais</t>
  </si>
  <si>
    <t xml:space="preserve">  5.5. Serviço Gráficos, de Encadernação e de Emolduração</t>
  </si>
  <si>
    <t>5.20</t>
  </si>
  <si>
    <t>5.6. Serviços Judiciais e Cartoriais</t>
  </si>
  <si>
    <t xml:space="preserve">      5.4.5. Locação de Veículos Automotores (Pessoa Jurídica) (Exceto Ambulância)</t>
  </si>
  <si>
    <t>5.19</t>
  </si>
  <si>
    <t>5.5. Serviço Gráficos, de Encadernação e de Emolduração</t>
  </si>
  <si>
    <t xml:space="preserve">      5.4.4. Locação de Equipamentos Médico-Hospitalares (Pessoa Jurídica)</t>
  </si>
  <si>
    <t>5.4.5. Locação de Veículos Automotores (Pessoa Jurídica) (Exceto Ambulância)</t>
  </si>
  <si>
    <t xml:space="preserve">      5.4.3. Locação de Máquinas e Equipamentos (Pessoa Jurídica)</t>
  </si>
  <si>
    <t>5.1</t>
  </si>
  <si>
    <t>5.4.4. Locação de Equipamentos Médico-Hospitalares (Pessoa Jurídica)</t>
  </si>
  <si>
    <t xml:space="preserve">      5.4.2. Locação de Imóvel (Pessoa Jurídica)</t>
  </si>
  <si>
    <t>5.3</t>
  </si>
  <si>
    <t>5.4.3. Locação de Máquinas e Equipamentos (Pessoa Jurídica)</t>
  </si>
  <si>
    <t xml:space="preserve">      5.4.1. Locação de Imóvel (Pessoa Física)</t>
  </si>
  <si>
    <t>5.26</t>
  </si>
  <si>
    <t>5.4.2. Locação de Imóvel (Pessoa Jurídica)</t>
  </si>
  <si>
    <t xml:space="preserve">  5.4. Alugueis/Locações</t>
  </si>
  <si>
    <t>4.2</t>
  </si>
  <si>
    <t>5.4.1. Locação de Imóvel (Pessoa Física)</t>
  </si>
  <si>
    <t xml:space="preserve">  5.3. Energia Elétrica</t>
  </si>
  <si>
    <t xml:space="preserve">  5.2. Água</t>
  </si>
  <si>
    <t>5.12</t>
  </si>
  <si>
    <t>5.3. Energia Elétrica</t>
  </si>
  <si>
    <t xml:space="preserve">      5.1.2. Telefonia Fixa/Internet</t>
  </si>
  <si>
    <t>5.13</t>
  </si>
  <si>
    <t>5.2. Água</t>
  </si>
  <si>
    <t xml:space="preserve">      5.1.1. Telefonia Móvel</t>
  </si>
  <si>
    <t>5.18</t>
  </si>
  <si>
    <t>5.1.2. Telefonia Fixa/Internet</t>
  </si>
  <si>
    <t xml:space="preserve">  5.1. Telefonia/Internet</t>
  </si>
  <si>
    <t>5.9</t>
  </si>
  <si>
    <t>5.1.1. Telefonia Móvel</t>
  </si>
  <si>
    <t>5. Gerais</t>
  </si>
  <si>
    <t>DESPESAS OPERACIONAIS (continuação)</t>
  </si>
  <si>
    <t xml:space="preserve"> </t>
  </si>
  <si>
    <t xml:space="preserve">    4.3.2. Tarifas</t>
  </si>
  <si>
    <t xml:space="preserve">    4.3.1. Taxa de Manutenção de Conta</t>
  </si>
  <si>
    <t>5.25</t>
  </si>
  <si>
    <t>4.3.2. Tarifas</t>
  </si>
  <si>
    <t xml:space="preserve">  4.3. Despesas Bancárias (Taxa de Manutenção/Tarifas)</t>
  </si>
  <si>
    <t>4.3.1. Taxa de Manutenção de Conta</t>
  </si>
  <si>
    <t xml:space="preserve">    4.2.2. Contribuições</t>
  </si>
  <si>
    <t xml:space="preserve">    4.2.1. Taxas</t>
  </si>
  <si>
    <t>4.2.2. Contribuições</t>
  </si>
  <si>
    <t xml:space="preserve">  4.2. Tributos (Taxas e Contribuições)</t>
  </si>
  <si>
    <t>4.2.1. Taxas</t>
  </si>
  <si>
    <t xml:space="preserve">  4.1. Seguros (Imóvel e veículos)</t>
  </si>
  <si>
    <t>4. Seguros/Tributos/Despesas Bancárias</t>
  </si>
  <si>
    <t>5.21</t>
  </si>
  <si>
    <t>4.1. Seguros (Imóvel e veículos)</t>
  </si>
  <si>
    <t>Informação retirada da memória de cálculo do estoque</t>
  </si>
  <si>
    <t xml:space="preserve">  3.8. Outras Despesas com Materiais Diversos</t>
  </si>
  <si>
    <t xml:space="preserve">  3.7. Tecidos, Fardamentos e EPI</t>
  </si>
  <si>
    <t>3.99</t>
  </si>
  <si>
    <t xml:space="preserve">3.8. Outras Despesas com Materiais Diversos </t>
  </si>
  <si>
    <t xml:space="preserve">             3.6.2.4. Outros Materiais de Manutenção de Bem Móvel</t>
  </si>
  <si>
    <t>3.8</t>
  </si>
  <si>
    <t xml:space="preserve">3.7. Tecidos, Fardamentos e EPI </t>
  </si>
  <si>
    <t xml:space="preserve">             3.6.2.3. Equipamento Médico-Hospitalar</t>
  </si>
  <si>
    <t xml:space="preserve">3.6.2.4. Outros materiais de Manutenção de Bem Móvel </t>
  </si>
  <si>
    <t xml:space="preserve">                  3.6.2.2.2. Outros Materiais de Manutenção de Veículos</t>
  </si>
  <si>
    <t>3.10</t>
  </si>
  <si>
    <t xml:space="preserve">3.6.2.3. Equipamento Médico-Hospitalar </t>
  </si>
  <si>
    <t xml:space="preserve">                  3.6.2.2.1. Lubrificantes Veiculares</t>
  </si>
  <si>
    <t xml:space="preserve">3.6.2.2.2. Outros Materiais de Manutenção de Veículos </t>
  </si>
  <si>
    <t xml:space="preserve">             3.6.2.2.  Manutenção de Veículos</t>
  </si>
  <si>
    <t>3.1</t>
  </si>
  <si>
    <t xml:space="preserve">3.6.2.2.1. Lubrificantes Veiculares </t>
  </si>
  <si>
    <t xml:space="preserve">             3.6.2.1. Suprimentos de Informática</t>
  </si>
  <si>
    <t xml:space="preserve">      3.6.2.  Manutenção de Bem Móvel</t>
  </si>
  <si>
    <t xml:space="preserve">3.6.2.1. Equipamentos de Informática 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</si>
  <si>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</si>
  <si>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3.6. Material de Manutenção</t>
  </si>
  <si>
    <t>3.9</t>
  </si>
  <si>
    <t xml:space="preserve">3.6.1. Manutenção de Bem Imóvel </t>
  </si>
  <si>
    <t xml:space="preserve">  3.5. GLP</t>
  </si>
  <si>
    <t xml:space="preserve">  3.4. Combustível</t>
  </si>
  <si>
    <t>3.2</t>
  </si>
  <si>
    <t xml:space="preserve">3.5. GLP </t>
  </si>
  <si>
    <t xml:space="preserve">  3.3. Material Expediente</t>
  </si>
  <si>
    <t xml:space="preserve">3.4. Combustível </t>
  </si>
  <si>
    <t xml:space="preserve">  3.2. Material/Gêneros Alimentícios</t>
  </si>
  <si>
    <t>3.6</t>
  </si>
  <si>
    <t xml:space="preserve">3.3. Material Expediente </t>
  </si>
  <si>
    <t xml:space="preserve">  3.1. Material de Higienização e Limpeza</t>
  </si>
  <si>
    <t>3.3</t>
  </si>
  <si>
    <t xml:space="preserve">3.2. Material/Gêneros Alimentícios </t>
  </si>
  <si>
    <t>3. Materiais/Consumos Diversos</t>
  </si>
  <si>
    <t>3.7</t>
  </si>
  <si>
    <t xml:space="preserve">3.1. Material de Higienização e Limpeza </t>
  </si>
  <si>
    <t xml:space="preserve">  2.8. Outras Despesas com Insumos Assistenciais</t>
  </si>
  <si>
    <t xml:space="preserve">  2.7. Material laboratorial</t>
  </si>
  <si>
    <t xml:space="preserve">2.8. Outras Despesas com Insumos Assistenciais </t>
  </si>
  <si>
    <t xml:space="preserve">  2.6. Material de uso odontológico</t>
  </si>
  <si>
    <t>3.11</t>
  </si>
  <si>
    <t xml:space="preserve">2.7. Material laboratorial </t>
  </si>
  <si>
    <t xml:space="preserve">  2.5. OPME (Orteses, Próteses e Materiais Especiais)</t>
  </si>
  <si>
    <t>3.5</t>
  </si>
  <si>
    <t xml:space="preserve">2.6. Material de uso odontológico </t>
  </si>
  <si>
    <t xml:space="preserve">  2.4. Gases Medicinais</t>
  </si>
  <si>
    <t>3.13</t>
  </si>
  <si>
    <t xml:space="preserve">2.5. OPME (Orteses, Próteses e Materiais Especiais) </t>
  </si>
  <si>
    <t xml:space="preserve">  2.3. Dietas Industrializadas</t>
  </si>
  <si>
    <t xml:space="preserve">2.4. Gases Medicinais </t>
  </si>
  <si>
    <t xml:space="preserve">  2.2. Medicamentos</t>
  </si>
  <si>
    <t xml:space="preserve">2.3. Dietas Industrializadas </t>
  </si>
  <si>
    <t xml:space="preserve">  2.1. Materiais Descartáveis/Materiais de Penso</t>
  </si>
  <si>
    <t>3.4</t>
  </si>
  <si>
    <t xml:space="preserve">2.2. Medicamentos </t>
  </si>
  <si>
    <t>2. Insumos Assistenciais</t>
  </si>
  <si>
    <t>3.12</t>
  </si>
  <si>
    <t xml:space="preserve">2.1. Materiais Descartáveis/Materiais de Penso 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</si>
  <si>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</si>
  <si>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</si>
  <si>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</si>
  <si>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</si>
  <si>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</si>
  <si>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</si>
  <si>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</si>
  <si>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</si>
  <si>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</si>
  <si>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</si>
  <si>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</si>
  <si>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</si>
  <si>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</si>
  <si>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</si>
  <si>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</si>
  <si>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</si>
  <si>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</si>
  <si>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</si>
  <si>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</si>
  <si>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</si>
  <si>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</si>
  <si>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</si>
  <si>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</si>
  <si>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</si>
  <si>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</si>
  <si>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</si>
  <si>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</si>
  <si>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</si>
  <si>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</si>
  <si>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</si>
  <si>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</si>
  <si>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</si>
  <si>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</si>
  <si>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</si>
  <si>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</si>
  <si>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</si>
  <si>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</si>
  <si>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</si>
  <si>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</si>
  <si>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</si>
  <si>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</si>
  <si>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</si>
  <si>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</si>
  <si>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</si>
  <si>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</si>
  <si>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</si>
  <si>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</si>
  <si>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</si>
  <si>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</si>
  <si>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</si>
  <si>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</si>
  <si>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</si>
  <si>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</si>
  <si>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</si>
  <si>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</si>
  <si>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</si>
  <si>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</si>
  <si>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</si>
  <si>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</si>
  <si>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</si>
  <si>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</si>
  <si>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</si>
  <si>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</si>
  <si>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Isabela Coutinho Neiva</t>
  </si>
  <si>
    <t>HMR - Dra. Mercês Pontes Cunha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</si>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</sst>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23812</xdr:rowOff>
    </xdr:from>
    <xdr:ext cx="1131093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3812"/>
          <a:ext cx="1131093" cy="9906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9656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9656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9656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965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MAIO.2022/HMR%20-%20MATERNIDADE/CGM/1%203%202%20PCF%20HMR%20Vers&#227;o%2001%20PCR.%20052022.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>
        <row r="20">
          <cell r="F20">
            <v>895325.32637999661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368596.2</v>
          </cell>
          <cell r="F6">
            <v>29487.696</v>
          </cell>
          <cell r="G6">
            <v>3685.95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1212.8368</v>
          </cell>
        </row>
        <row r="10">
          <cell r="D10">
            <v>0</v>
          </cell>
          <cell r="F10">
            <v>0</v>
          </cell>
        </row>
        <row r="12">
          <cell r="D12">
            <v>95169.45</v>
          </cell>
          <cell r="F12">
            <v>3310.34</v>
          </cell>
          <cell r="G12">
            <v>494.75</v>
          </cell>
          <cell r="H12">
            <v>12317.399999999998</v>
          </cell>
        </row>
        <row r="13">
          <cell r="D13">
            <v>1953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45928.61</v>
          </cell>
        </row>
        <row r="97">
          <cell r="D97">
            <v>332500.43279999995</v>
          </cell>
        </row>
        <row r="98">
          <cell r="D98">
            <v>41747.910000000003</v>
          </cell>
        </row>
        <row r="101">
          <cell r="C101">
            <v>61914.850000000013</v>
          </cell>
        </row>
      </sheetData>
      <sheetData sheetId="6">
        <row r="16">
          <cell r="C16">
            <v>1.511535401750199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1732022.4700000002</v>
          </cell>
        </row>
        <row r="75">
          <cell r="D75">
            <v>161408.37</v>
          </cell>
        </row>
        <row r="87">
          <cell r="D87">
            <v>0</v>
          </cell>
        </row>
      </sheetData>
      <sheetData sheetId="8">
        <row r="2">
          <cell r="K2">
            <v>34613.380000000005</v>
          </cell>
        </row>
        <row r="3">
          <cell r="K3">
            <v>4597.7300000000005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3858.93</v>
          </cell>
        </row>
        <row r="7">
          <cell r="K7">
            <v>7372.8399999999992</v>
          </cell>
        </row>
        <row r="8">
          <cell r="K8">
            <v>0</v>
          </cell>
        </row>
      </sheetData>
      <sheetData sheetId="9"/>
      <sheetData sheetId="10">
        <row r="1">
          <cell r="Y1">
            <v>2087645.4199999906</v>
          </cell>
        </row>
        <row r="2">
          <cell r="Y2">
            <v>1149228.6600000018</v>
          </cell>
        </row>
        <row r="3">
          <cell r="Y3">
            <v>861158.0299999998</v>
          </cell>
        </row>
        <row r="4">
          <cell r="Y4">
            <v>8964.7999999999993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1947613.6300000001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78349.05</v>
          </cell>
        </row>
        <row r="12">
          <cell r="D12" t="str">
            <v xml:space="preserve"> 1.4. Benefícios</v>
          </cell>
          <cell r="N12">
            <v>2244.1799999999998</v>
          </cell>
        </row>
        <row r="13">
          <cell r="D13" t="str">
            <v xml:space="preserve"> 1.4. Benefícios</v>
          </cell>
          <cell r="N13">
            <v>921.01</v>
          </cell>
        </row>
        <row r="14">
          <cell r="D14" t="str">
            <v xml:space="preserve"> 1.4. Benefícios</v>
          </cell>
          <cell r="N14">
            <v>883.47</v>
          </cell>
        </row>
        <row r="15">
          <cell r="D15" t="str">
            <v xml:space="preserve"> 1.4. Benefícios</v>
          </cell>
          <cell r="N15">
            <v>2004</v>
          </cell>
        </row>
        <row r="16">
          <cell r="D16" t="str">
            <v xml:space="preserve"> 1.4. Benefícios</v>
          </cell>
          <cell r="N16">
            <v>2855</v>
          </cell>
        </row>
        <row r="17">
          <cell r="D17" t="str">
            <v xml:space="preserve"> 1.4. Benefícios</v>
          </cell>
          <cell r="N17">
            <v>3470</v>
          </cell>
        </row>
        <row r="18">
          <cell r="D18" t="str">
            <v xml:space="preserve"> 1.4. Benefícios</v>
          </cell>
          <cell r="N18">
            <v>810</v>
          </cell>
        </row>
        <row r="19">
          <cell r="D19" t="str">
            <v xml:space="preserve"> 1.4. Benefícios</v>
          </cell>
          <cell r="N19">
            <v>3683.57</v>
          </cell>
        </row>
        <row r="20">
          <cell r="D20" t="str">
            <v xml:space="preserve"> 2.1. Materiais Descartáveis/Materiais de Penso </v>
          </cell>
          <cell r="N20">
            <v>1626.36</v>
          </cell>
        </row>
        <row r="21">
          <cell r="D21" t="str">
            <v xml:space="preserve"> 2.1. Materiais Descartáveis/Materiais de Penso </v>
          </cell>
          <cell r="N21">
            <v>2370</v>
          </cell>
        </row>
        <row r="22">
          <cell r="D22" t="str">
            <v xml:space="preserve"> 2.1. Materiais Descartáveis/Materiais de Penso </v>
          </cell>
          <cell r="N22">
            <v>2240</v>
          </cell>
        </row>
        <row r="23">
          <cell r="D23" t="str">
            <v xml:space="preserve"> 2.1. Materiais Descartáveis/Materiais de Penso </v>
          </cell>
          <cell r="N23">
            <v>13747.2</v>
          </cell>
        </row>
        <row r="24">
          <cell r="D24" t="str">
            <v xml:space="preserve"> 2.1. Materiais Descartáveis/Materiais de Penso </v>
          </cell>
          <cell r="N24">
            <v>2334.4</v>
          </cell>
        </row>
        <row r="25">
          <cell r="D25" t="str">
            <v xml:space="preserve"> 2.1. Materiais Descartáveis/Materiais de Penso </v>
          </cell>
          <cell r="N25">
            <v>203.36</v>
          </cell>
        </row>
        <row r="26">
          <cell r="D26" t="str">
            <v xml:space="preserve"> 2.1. Materiais Descartáveis/Materiais de Penso </v>
          </cell>
          <cell r="N26">
            <v>2041.42</v>
          </cell>
        </row>
        <row r="27">
          <cell r="D27" t="str">
            <v xml:space="preserve"> 2.1. Materiais Descartáveis/Materiais de Penso </v>
          </cell>
          <cell r="N27">
            <v>3001.06</v>
          </cell>
        </row>
        <row r="28">
          <cell r="D28" t="str">
            <v xml:space="preserve"> 2.1. Materiais Descartáveis/Materiais de Penso </v>
          </cell>
          <cell r="N28">
            <v>5149.9799999999996</v>
          </cell>
        </row>
        <row r="29">
          <cell r="D29" t="str">
            <v xml:space="preserve"> 2.1. Materiais Descartáveis/Materiais de Penso </v>
          </cell>
          <cell r="N29">
            <v>8467.2000000000007</v>
          </cell>
        </row>
        <row r="30">
          <cell r="D30" t="str">
            <v xml:space="preserve"> 2.1. Materiais Descartáveis/Materiais de Penso </v>
          </cell>
          <cell r="N30">
            <v>12700.8</v>
          </cell>
        </row>
        <row r="31">
          <cell r="D31" t="str">
            <v xml:space="preserve"> 2.1. Materiais Descartáveis/Materiais de Penso </v>
          </cell>
          <cell r="N31">
            <v>512</v>
          </cell>
        </row>
        <row r="32">
          <cell r="D32" t="str">
            <v xml:space="preserve"> 2.1. Materiais Descartáveis/Materiais de Penso </v>
          </cell>
          <cell r="N32">
            <v>2040</v>
          </cell>
        </row>
        <row r="33">
          <cell r="D33" t="str">
            <v xml:space="preserve"> 2.1. Materiais Descartáveis/Materiais de Penso </v>
          </cell>
          <cell r="N33">
            <v>5674.8</v>
          </cell>
        </row>
        <row r="34">
          <cell r="D34" t="str">
            <v xml:space="preserve"> 2.1. Materiais Descartáveis/Materiais de Penso </v>
          </cell>
          <cell r="N34">
            <v>190.56</v>
          </cell>
        </row>
        <row r="35">
          <cell r="D35" t="str">
            <v xml:space="preserve"> 2.1. Materiais Descartáveis/Materiais de Penso </v>
          </cell>
          <cell r="N35">
            <v>7575.87</v>
          </cell>
        </row>
        <row r="36">
          <cell r="D36" t="str">
            <v xml:space="preserve"> 2.1. Materiais Descartáveis/Materiais de Penso </v>
          </cell>
          <cell r="N36">
            <v>298.83</v>
          </cell>
        </row>
        <row r="37">
          <cell r="D37" t="str">
            <v xml:space="preserve"> 2.1. Materiais Descartáveis/Materiais de Penso </v>
          </cell>
          <cell r="N37">
            <v>1725</v>
          </cell>
        </row>
        <row r="38">
          <cell r="D38" t="str">
            <v xml:space="preserve"> 2.1. Materiais Descartáveis/Materiais de Penso </v>
          </cell>
          <cell r="N38">
            <v>1635.52</v>
          </cell>
        </row>
        <row r="39">
          <cell r="D39" t="str">
            <v xml:space="preserve"> 2.1. Materiais Descartáveis/Materiais de Penso </v>
          </cell>
          <cell r="N39">
            <v>1440</v>
          </cell>
        </row>
        <row r="40">
          <cell r="D40" t="str">
            <v xml:space="preserve"> 2.1. Materiais Descartáveis/Materiais de Penso </v>
          </cell>
          <cell r="N40">
            <v>3367.99</v>
          </cell>
        </row>
        <row r="41">
          <cell r="D41" t="str">
            <v xml:space="preserve"> 2.1. Materiais Descartáveis/Materiais de Penso </v>
          </cell>
          <cell r="N41">
            <v>2048</v>
          </cell>
        </row>
        <row r="42">
          <cell r="D42" t="str">
            <v xml:space="preserve"> 2.1. Materiais Descartáveis/Materiais de Penso </v>
          </cell>
          <cell r="N42">
            <v>5120</v>
          </cell>
        </row>
        <row r="43">
          <cell r="D43" t="str">
            <v xml:space="preserve"> 2.1. Materiais Descartáveis/Materiais de Penso </v>
          </cell>
          <cell r="N43">
            <v>2061.69</v>
          </cell>
        </row>
        <row r="44">
          <cell r="D44" t="str">
            <v xml:space="preserve"> 2.1. Materiais Descartáveis/Materiais de Penso </v>
          </cell>
          <cell r="N44">
            <v>295</v>
          </cell>
        </row>
        <row r="45">
          <cell r="D45" t="str">
            <v xml:space="preserve"> 2.1. Materiais Descartáveis/Materiais de Penso </v>
          </cell>
          <cell r="N45">
            <v>1393.5</v>
          </cell>
        </row>
        <row r="46">
          <cell r="D46" t="str">
            <v xml:space="preserve"> 2.1. Materiais Descartáveis/Materiais de Penso </v>
          </cell>
          <cell r="N46">
            <v>1819.95</v>
          </cell>
        </row>
        <row r="47">
          <cell r="D47" t="str">
            <v xml:space="preserve"> 2.1. Materiais Descartáveis/Materiais de Penso </v>
          </cell>
          <cell r="N47">
            <v>396.5</v>
          </cell>
        </row>
        <row r="48">
          <cell r="D48" t="str">
            <v xml:space="preserve"> 2.1. Materiais Descartáveis/Materiais de Penso </v>
          </cell>
          <cell r="N48">
            <v>3669.12</v>
          </cell>
        </row>
        <row r="49">
          <cell r="D49" t="str">
            <v xml:space="preserve"> 2.1. Materiais Descartáveis/Materiais de Penso </v>
          </cell>
          <cell r="N49">
            <v>568.75</v>
          </cell>
        </row>
        <row r="50">
          <cell r="D50" t="str">
            <v xml:space="preserve"> 2.1. Materiais Descartáveis/Materiais de Penso </v>
          </cell>
          <cell r="N50">
            <v>358</v>
          </cell>
        </row>
        <row r="51">
          <cell r="D51" t="str">
            <v xml:space="preserve"> 2.1. Materiais Descartáveis/Materiais de Penso </v>
          </cell>
          <cell r="N51">
            <v>2937.6</v>
          </cell>
        </row>
        <row r="52">
          <cell r="D52" t="str">
            <v xml:space="preserve"> 2.1. Materiais Descartáveis/Materiais de Penso </v>
          </cell>
          <cell r="N52">
            <v>1080</v>
          </cell>
        </row>
        <row r="53">
          <cell r="D53" t="str">
            <v xml:space="preserve"> 2.1. Materiais Descartáveis/Materiais de Penso </v>
          </cell>
          <cell r="N53">
            <v>1070.4000000000001</v>
          </cell>
        </row>
        <row r="54">
          <cell r="D54" t="str">
            <v xml:space="preserve"> 2.1. Materiais Descartáveis/Materiais de Penso </v>
          </cell>
          <cell r="N54">
            <v>12855.24</v>
          </cell>
        </row>
        <row r="55">
          <cell r="D55" t="str">
            <v xml:space="preserve"> 2.1. Materiais Descartáveis/Materiais de Penso </v>
          </cell>
          <cell r="N55">
            <v>420</v>
          </cell>
        </row>
        <row r="56">
          <cell r="D56" t="str">
            <v xml:space="preserve"> 2.1. Materiais Descartáveis/Materiais de Penso </v>
          </cell>
          <cell r="N56">
            <v>455</v>
          </cell>
        </row>
        <row r="57">
          <cell r="D57" t="str">
            <v xml:space="preserve"> 2.1. Materiais Descartáveis/Materiais de Penso </v>
          </cell>
          <cell r="N57">
            <v>760</v>
          </cell>
        </row>
        <row r="58">
          <cell r="D58" t="str">
            <v xml:space="preserve"> 2.1. Materiais Descartáveis/Materiais de Penso </v>
          </cell>
          <cell r="N58">
            <v>15826</v>
          </cell>
        </row>
        <row r="59">
          <cell r="D59" t="str">
            <v xml:space="preserve"> 2.1. Materiais Descartáveis/Materiais de Penso </v>
          </cell>
          <cell r="N59">
            <v>5395</v>
          </cell>
        </row>
        <row r="60">
          <cell r="D60" t="str">
            <v xml:space="preserve"> 2.1. Materiais Descartáveis/Materiais de Penso </v>
          </cell>
          <cell r="N60">
            <v>2206.8000000000002</v>
          </cell>
        </row>
        <row r="61">
          <cell r="D61" t="str">
            <v xml:space="preserve"> 2.1. Materiais Descartáveis/Materiais de Penso </v>
          </cell>
          <cell r="N61">
            <v>13648</v>
          </cell>
        </row>
        <row r="62">
          <cell r="D62" t="str">
            <v xml:space="preserve"> 2.1. Materiais Descartáveis/Materiais de Penso </v>
          </cell>
          <cell r="N62">
            <v>12897</v>
          </cell>
        </row>
        <row r="63">
          <cell r="D63" t="str">
            <v xml:space="preserve"> 2.1. Materiais Descartáveis/Materiais de Penso </v>
          </cell>
          <cell r="N63">
            <v>9930.6</v>
          </cell>
        </row>
        <row r="64">
          <cell r="D64" t="str">
            <v xml:space="preserve"> 2.1. Materiais Descartáveis/Materiais de Penso </v>
          </cell>
          <cell r="N64">
            <v>9361</v>
          </cell>
        </row>
        <row r="65">
          <cell r="D65" t="str">
            <v xml:space="preserve"> 2.1. Materiais Descartáveis/Materiais de Penso </v>
          </cell>
          <cell r="N65">
            <v>9930.6</v>
          </cell>
        </row>
        <row r="66">
          <cell r="D66" t="str">
            <v xml:space="preserve"> 2.1. Materiais Descartáveis/Materiais de Penso </v>
          </cell>
          <cell r="N66">
            <v>1600</v>
          </cell>
        </row>
        <row r="67">
          <cell r="D67" t="str">
            <v xml:space="preserve"> 2.1. Materiais Descartáveis/Materiais de Penso </v>
          </cell>
          <cell r="N67">
            <v>300</v>
          </cell>
        </row>
        <row r="68">
          <cell r="D68" t="str">
            <v xml:space="preserve"> 2.1. Materiais Descartáveis/Materiais de Penso </v>
          </cell>
          <cell r="N68">
            <v>4904.46</v>
          </cell>
        </row>
        <row r="69">
          <cell r="D69" t="str">
            <v xml:space="preserve"> 2.1. Materiais Descartáveis/Materiais de Penso </v>
          </cell>
          <cell r="N69">
            <v>652.67999999999995</v>
          </cell>
        </row>
        <row r="70">
          <cell r="D70" t="str">
            <v xml:space="preserve"> 2.1. Materiais Descartáveis/Materiais de Penso </v>
          </cell>
          <cell r="N70">
            <v>5850</v>
          </cell>
        </row>
        <row r="71">
          <cell r="D71" t="str">
            <v xml:space="preserve"> 2.1. Materiais Descartáveis/Materiais de Penso </v>
          </cell>
          <cell r="N71">
            <v>3700</v>
          </cell>
        </row>
        <row r="72">
          <cell r="D72" t="str">
            <v xml:space="preserve"> 2.1. Materiais Descartáveis/Materiais de Penso </v>
          </cell>
          <cell r="N72">
            <v>743.25</v>
          </cell>
        </row>
        <row r="73">
          <cell r="D73" t="str">
            <v xml:space="preserve"> 2.1. Materiais Descartáveis/Materiais de Penso </v>
          </cell>
          <cell r="N73">
            <v>235.6</v>
          </cell>
        </row>
        <row r="74">
          <cell r="D74" t="str">
            <v xml:space="preserve"> 2.1. Materiais Descartáveis/Materiais de Penso </v>
          </cell>
          <cell r="N74">
            <v>639</v>
          </cell>
        </row>
        <row r="75">
          <cell r="D75" t="str">
            <v xml:space="preserve"> 2.1. Materiais Descartáveis/Materiais de Penso </v>
          </cell>
          <cell r="N75">
            <v>2800.65</v>
          </cell>
        </row>
        <row r="76">
          <cell r="D76" t="str">
            <v xml:space="preserve"> 2.1. Materiais Descartáveis/Materiais de Penso </v>
          </cell>
          <cell r="N76">
            <v>3059.2</v>
          </cell>
        </row>
        <row r="77">
          <cell r="D77" t="str">
            <v xml:space="preserve"> 2.1. Materiais Descartáveis/Materiais de Penso </v>
          </cell>
          <cell r="N77">
            <v>4800</v>
          </cell>
        </row>
        <row r="78">
          <cell r="D78" t="str">
            <v xml:space="preserve"> 2.1. Materiais Descartáveis/Materiais de Penso </v>
          </cell>
          <cell r="N78">
            <v>650</v>
          </cell>
        </row>
        <row r="79">
          <cell r="D79" t="str">
            <v xml:space="preserve"> 2.1. Materiais Descartáveis/Materiais de Penso </v>
          </cell>
          <cell r="N79">
            <v>330</v>
          </cell>
        </row>
        <row r="80">
          <cell r="D80" t="str">
            <v xml:space="preserve"> 2.1. Materiais Descartáveis/Materiais de Penso </v>
          </cell>
          <cell r="N80">
            <v>1348</v>
          </cell>
        </row>
        <row r="81">
          <cell r="D81" t="str">
            <v xml:space="preserve"> 2.1. Materiais Descartáveis/Materiais de Penso </v>
          </cell>
          <cell r="N81">
            <v>1022</v>
          </cell>
        </row>
        <row r="82">
          <cell r="D82" t="str">
            <v xml:space="preserve"> 2.1. Materiais Descartáveis/Materiais de Penso </v>
          </cell>
          <cell r="N82">
            <v>240</v>
          </cell>
        </row>
        <row r="83">
          <cell r="D83" t="str">
            <v xml:space="preserve"> 2.1. Materiais Descartáveis/Materiais de Penso </v>
          </cell>
          <cell r="N83">
            <v>693.6</v>
          </cell>
        </row>
        <row r="84">
          <cell r="D84" t="str">
            <v xml:space="preserve"> 2.1. Materiais Descartáveis/Materiais de Penso </v>
          </cell>
          <cell r="N84">
            <v>3105</v>
          </cell>
        </row>
        <row r="85">
          <cell r="D85" t="str">
            <v xml:space="preserve"> 2.1. Materiais Descartáveis/Materiais de Penso </v>
          </cell>
          <cell r="N85">
            <v>3440</v>
          </cell>
        </row>
        <row r="86">
          <cell r="D86" t="str">
            <v xml:space="preserve"> 2.1. Materiais Descartáveis/Materiais de Penso </v>
          </cell>
          <cell r="N86">
            <v>322</v>
          </cell>
        </row>
        <row r="87">
          <cell r="D87" t="str">
            <v xml:space="preserve"> 2.1. Materiais Descartáveis/Materiais de Penso </v>
          </cell>
          <cell r="N87">
            <v>1200</v>
          </cell>
        </row>
        <row r="88">
          <cell r="D88" t="str">
            <v xml:space="preserve"> 2.1. Materiais Descartáveis/Materiais de Penso </v>
          </cell>
          <cell r="N88">
            <v>2660</v>
          </cell>
        </row>
        <row r="89">
          <cell r="D89" t="str">
            <v xml:space="preserve"> 2.1. Materiais Descartáveis/Materiais de Penso </v>
          </cell>
          <cell r="N89">
            <v>1149</v>
          </cell>
        </row>
        <row r="90">
          <cell r="D90" t="str">
            <v xml:space="preserve"> 2.1. Materiais Descartáveis/Materiais de Penso </v>
          </cell>
          <cell r="N90">
            <v>534.79999999999995</v>
          </cell>
        </row>
        <row r="91">
          <cell r="D91" t="str">
            <v xml:space="preserve"> 2.1. Materiais Descartáveis/Materiais de Penso </v>
          </cell>
          <cell r="N91">
            <v>183.6</v>
          </cell>
        </row>
        <row r="92">
          <cell r="D92" t="str">
            <v xml:space="preserve"> 2.1. Materiais Descartáveis/Materiais de Penso </v>
          </cell>
          <cell r="N92">
            <v>450.73</v>
          </cell>
        </row>
        <row r="93">
          <cell r="D93" t="str">
            <v xml:space="preserve"> 2.1. Materiais Descartáveis/Materiais de Penso </v>
          </cell>
          <cell r="N93">
            <v>1612</v>
          </cell>
        </row>
        <row r="94">
          <cell r="D94" t="str">
            <v xml:space="preserve"> 2.1. Materiais Descartáveis/Materiais de Penso </v>
          </cell>
          <cell r="N94">
            <v>1218</v>
          </cell>
        </row>
        <row r="95">
          <cell r="D95" t="str">
            <v xml:space="preserve"> 2.1. Materiais Descartáveis/Materiais de Penso </v>
          </cell>
          <cell r="N95">
            <v>472.56</v>
          </cell>
        </row>
        <row r="96">
          <cell r="D96" t="str">
            <v xml:space="preserve"> 2.1. Materiais Descartáveis/Materiais de Penso </v>
          </cell>
          <cell r="N96">
            <v>400</v>
          </cell>
        </row>
        <row r="97">
          <cell r="D97" t="str">
            <v xml:space="preserve"> 2.1. Materiais Descartáveis/Materiais de Penso </v>
          </cell>
          <cell r="N97">
            <v>1718.45</v>
          </cell>
        </row>
        <row r="98">
          <cell r="D98" t="str">
            <v xml:space="preserve"> 2.1. Materiais Descartáveis/Materiais de Penso </v>
          </cell>
          <cell r="N98">
            <v>630</v>
          </cell>
          <cell r="Q98">
            <v>15860</v>
          </cell>
        </row>
        <row r="99">
          <cell r="D99" t="str">
            <v xml:space="preserve"> 2.1. Materiais Descartáveis/Materiais de Penso </v>
          </cell>
          <cell r="N99">
            <v>1185</v>
          </cell>
        </row>
        <row r="100">
          <cell r="D100" t="str">
            <v xml:space="preserve"> 2.1. Materiais Descartáveis/Materiais de Penso </v>
          </cell>
          <cell r="N100">
            <v>1290</v>
          </cell>
        </row>
        <row r="101">
          <cell r="D101" t="str">
            <v xml:space="preserve"> 2.1. Materiais Descartáveis/Materiais de Penso </v>
          </cell>
          <cell r="N101">
            <v>411</v>
          </cell>
        </row>
        <row r="102">
          <cell r="D102" t="str">
            <v xml:space="preserve"> 2.1. Materiais Descartáveis/Materiais de Penso </v>
          </cell>
          <cell r="N102">
            <v>420</v>
          </cell>
        </row>
        <row r="103">
          <cell r="D103" t="str">
            <v xml:space="preserve"> 2.1. Materiais Descartáveis/Materiais de Penso </v>
          </cell>
          <cell r="N103">
            <v>3160</v>
          </cell>
        </row>
        <row r="104">
          <cell r="D104" t="str">
            <v xml:space="preserve"> 2.1. Materiais Descartáveis/Materiais de Penso </v>
          </cell>
          <cell r="N104">
            <v>750</v>
          </cell>
        </row>
        <row r="105">
          <cell r="D105" t="str">
            <v xml:space="preserve"> 2.1. Materiais Descartáveis/Materiais de Penso </v>
          </cell>
          <cell r="N105">
            <v>2247</v>
          </cell>
        </row>
        <row r="106">
          <cell r="D106" t="str">
            <v xml:space="preserve"> 2.1. Materiais Descartáveis/Materiais de Penso </v>
          </cell>
          <cell r="N106">
            <v>504</v>
          </cell>
        </row>
        <row r="107">
          <cell r="D107" t="str">
            <v xml:space="preserve"> 2.1. Materiais Descartáveis/Materiais de Penso </v>
          </cell>
          <cell r="N107">
            <v>459</v>
          </cell>
        </row>
        <row r="108">
          <cell r="D108" t="str">
            <v xml:space="preserve"> 2.1. Materiais Descartáveis/Materiais de Penso </v>
          </cell>
          <cell r="N108">
            <v>254.15</v>
          </cell>
        </row>
        <row r="109">
          <cell r="D109" t="str">
            <v xml:space="preserve"> 2.1. Materiais Descartáveis/Materiais de Penso </v>
          </cell>
          <cell r="N109">
            <v>508.3</v>
          </cell>
        </row>
        <row r="110">
          <cell r="D110" t="str">
            <v xml:space="preserve"> 2.1. Materiais Descartáveis/Materiais de Penso </v>
          </cell>
          <cell r="N110">
            <v>4968</v>
          </cell>
        </row>
        <row r="111">
          <cell r="D111" t="str">
            <v xml:space="preserve"> 2.1. Materiais Descartáveis/Materiais de Penso </v>
          </cell>
          <cell r="N111">
            <v>895.68</v>
          </cell>
        </row>
        <row r="112">
          <cell r="D112" t="str">
            <v xml:space="preserve"> 2.1. Materiais Descartáveis/Materiais de Penso </v>
          </cell>
          <cell r="N112">
            <v>4222</v>
          </cell>
        </row>
        <row r="113">
          <cell r="D113" t="str">
            <v xml:space="preserve"> 2.1. Materiais Descartáveis/Materiais de Penso </v>
          </cell>
          <cell r="N113">
            <v>2095</v>
          </cell>
        </row>
        <row r="114">
          <cell r="D114" t="str">
            <v xml:space="preserve"> 2.1. Materiais Descartáveis/Materiais de Penso </v>
          </cell>
          <cell r="N114">
            <v>1449.36</v>
          </cell>
        </row>
        <row r="115">
          <cell r="D115" t="str">
            <v xml:space="preserve"> 2.2. Medicamentos </v>
          </cell>
          <cell r="N115">
            <v>3731.28</v>
          </cell>
        </row>
        <row r="116">
          <cell r="D116" t="str">
            <v xml:space="preserve"> 2.2. Medicamentos </v>
          </cell>
          <cell r="N116">
            <v>200</v>
          </cell>
        </row>
        <row r="117">
          <cell r="D117" t="str">
            <v xml:space="preserve"> 2.2. Medicamentos </v>
          </cell>
          <cell r="N117">
            <v>193.2</v>
          </cell>
        </row>
        <row r="118">
          <cell r="D118" t="str">
            <v xml:space="preserve"> 2.2. Medicamentos </v>
          </cell>
          <cell r="N118">
            <v>494.62</v>
          </cell>
        </row>
        <row r="119">
          <cell r="D119" t="str">
            <v xml:space="preserve"> 2.2. Medicamentos </v>
          </cell>
          <cell r="N119">
            <v>1200</v>
          </cell>
        </row>
        <row r="120">
          <cell r="D120" t="str">
            <v xml:space="preserve"> 2.2. Medicamentos </v>
          </cell>
          <cell r="N120">
            <v>6750</v>
          </cell>
        </row>
        <row r="121">
          <cell r="D121" t="str">
            <v xml:space="preserve"> 2.2. Medicamentos </v>
          </cell>
          <cell r="N121">
            <v>1924.2</v>
          </cell>
        </row>
        <row r="122">
          <cell r="D122" t="str">
            <v xml:space="preserve"> 2.2. Medicamentos </v>
          </cell>
          <cell r="N122">
            <v>1327.7</v>
          </cell>
        </row>
        <row r="123">
          <cell r="D123" t="str">
            <v xml:space="preserve"> 2.2. Medicamentos </v>
          </cell>
          <cell r="N123">
            <v>33479.410000000003</v>
          </cell>
        </row>
        <row r="124">
          <cell r="D124" t="str">
            <v xml:space="preserve"> 2.2. Medicamentos </v>
          </cell>
          <cell r="N124">
            <v>353.88</v>
          </cell>
        </row>
        <row r="125">
          <cell r="D125" t="str">
            <v xml:space="preserve"> 2.2. Medicamentos </v>
          </cell>
          <cell r="N125">
            <v>4934.3500000000004</v>
          </cell>
        </row>
        <row r="126">
          <cell r="D126" t="str">
            <v xml:space="preserve"> 2.2. Medicamentos </v>
          </cell>
          <cell r="N126">
            <v>8020.24</v>
          </cell>
        </row>
        <row r="127">
          <cell r="D127" t="str">
            <v xml:space="preserve"> 2.2. Medicamentos </v>
          </cell>
          <cell r="N127">
            <v>8182</v>
          </cell>
        </row>
        <row r="128">
          <cell r="D128" t="str">
            <v xml:space="preserve"> 2.2. Medicamentos </v>
          </cell>
          <cell r="N128">
            <v>1512.32</v>
          </cell>
        </row>
        <row r="129">
          <cell r="D129" t="str">
            <v xml:space="preserve"> 2.2. Medicamentos </v>
          </cell>
          <cell r="N129">
            <v>3300.4</v>
          </cell>
        </row>
        <row r="130">
          <cell r="D130" t="str">
            <v xml:space="preserve"> 2.2. Medicamentos </v>
          </cell>
          <cell r="N130">
            <v>3633.3</v>
          </cell>
        </row>
        <row r="131">
          <cell r="D131" t="str">
            <v xml:space="preserve"> 2.2. Medicamentos </v>
          </cell>
          <cell r="N131">
            <v>2249</v>
          </cell>
        </row>
        <row r="132">
          <cell r="D132" t="str">
            <v xml:space="preserve"> 2.2. Medicamentos </v>
          </cell>
          <cell r="N132">
            <v>1480</v>
          </cell>
        </row>
        <row r="133">
          <cell r="D133" t="str">
            <v xml:space="preserve"> 2.2. Medicamentos </v>
          </cell>
          <cell r="N133">
            <v>210.54</v>
          </cell>
        </row>
        <row r="134">
          <cell r="D134" t="str">
            <v xml:space="preserve"> 2.2. Medicamentos </v>
          </cell>
          <cell r="N134">
            <v>3480</v>
          </cell>
        </row>
        <row r="135">
          <cell r="D135" t="str">
            <v xml:space="preserve"> 2.2. Medicamentos </v>
          </cell>
          <cell r="N135">
            <v>1135.2</v>
          </cell>
        </row>
        <row r="136">
          <cell r="D136" t="str">
            <v xml:space="preserve"> 2.2. Medicamentos </v>
          </cell>
          <cell r="N136">
            <v>700</v>
          </cell>
        </row>
        <row r="137">
          <cell r="D137" t="str">
            <v xml:space="preserve"> 2.2. Medicamentos </v>
          </cell>
          <cell r="N137">
            <v>847.5</v>
          </cell>
        </row>
        <row r="138">
          <cell r="D138" t="str">
            <v xml:space="preserve"> 2.2. Medicamentos </v>
          </cell>
          <cell r="N138">
            <v>425</v>
          </cell>
        </row>
        <row r="139">
          <cell r="D139" t="str">
            <v xml:space="preserve"> 2.2. Medicamentos </v>
          </cell>
          <cell r="N139">
            <v>99.5</v>
          </cell>
        </row>
        <row r="140">
          <cell r="D140" t="str">
            <v xml:space="preserve"> 2.2. Medicamentos </v>
          </cell>
          <cell r="N140">
            <v>6961.51</v>
          </cell>
        </row>
        <row r="141">
          <cell r="D141" t="str">
            <v xml:space="preserve"> 2.2. Medicamentos </v>
          </cell>
          <cell r="N141">
            <v>1167</v>
          </cell>
        </row>
        <row r="142">
          <cell r="D142" t="str">
            <v xml:space="preserve"> 2.2. Medicamentos </v>
          </cell>
          <cell r="N142">
            <v>3263</v>
          </cell>
        </row>
        <row r="143">
          <cell r="D143" t="str">
            <v xml:space="preserve"> 2.2. Medicamentos </v>
          </cell>
          <cell r="N143">
            <v>768.6</v>
          </cell>
        </row>
        <row r="144">
          <cell r="D144" t="str">
            <v xml:space="preserve"> 2.2. Medicamentos </v>
          </cell>
          <cell r="N144">
            <v>1935</v>
          </cell>
        </row>
        <row r="145">
          <cell r="D145" t="str">
            <v xml:space="preserve"> 2.2. Medicamentos </v>
          </cell>
          <cell r="N145">
            <v>2984</v>
          </cell>
        </row>
        <row r="146">
          <cell r="D146" t="str">
            <v xml:space="preserve"> 2.2. Medicamentos </v>
          </cell>
          <cell r="N146">
            <v>2415</v>
          </cell>
        </row>
        <row r="147">
          <cell r="D147" t="str">
            <v xml:space="preserve"> 2.2. Medicamentos </v>
          </cell>
          <cell r="N147">
            <v>27183.52</v>
          </cell>
        </row>
        <row r="148">
          <cell r="D148" t="str">
            <v xml:space="preserve"> 2.2. Medicamentos </v>
          </cell>
          <cell r="N148">
            <v>2805</v>
          </cell>
        </row>
        <row r="149">
          <cell r="D149" t="str">
            <v xml:space="preserve"> 2.2. Medicamentos </v>
          </cell>
          <cell r="N149">
            <v>6977.1</v>
          </cell>
        </row>
        <row r="150">
          <cell r="D150" t="str">
            <v xml:space="preserve"> 2.2. Medicamentos </v>
          </cell>
          <cell r="N150">
            <v>1736</v>
          </cell>
        </row>
        <row r="151">
          <cell r="D151" t="str">
            <v xml:space="preserve"> 2.2. Medicamentos </v>
          </cell>
          <cell r="N151">
            <v>10194.5</v>
          </cell>
        </row>
        <row r="152">
          <cell r="D152" t="str">
            <v xml:space="preserve"> 2.2. Medicamentos </v>
          </cell>
          <cell r="N152">
            <v>2268</v>
          </cell>
        </row>
        <row r="153">
          <cell r="D153" t="str">
            <v xml:space="preserve"> 2.2. Medicamentos </v>
          </cell>
          <cell r="N153">
            <v>1265.3</v>
          </cell>
        </row>
        <row r="154">
          <cell r="D154" t="str">
            <v xml:space="preserve"> 2.2. Medicamentos </v>
          </cell>
          <cell r="N154">
            <v>3976</v>
          </cell>
        </row>
        <row r="155">
          <cell r="D155" t="str">
            <v xml:space="preserve"> 2.2. Medicamentos </v>
          </cell>
          <cell r="N155">
            <v>1988</v>
          </cell>
        </row>
        <row r="156">
          <cell r="D156" t="str">
            <v xml:space="preserve"> 2.2. Medicamentos </v>
          </cell>
          <cell r="N156">
            <v>791.4</v>
          </cell>
        </row>
        <row r="157">
          <cell r="D157" t="str">
            <v xml:space="preserve"> 2.2. Medicamentos </v>
          </cell>
          <cell r="N157">
            <v>972</v>
          </cell>
        </row>
        <row r="158">
          <cell r="D158" t="str">
            <v xml:space="preserve"> 2.2. Medicamentos </v>
          </cell>
          <cell r="N158">
            <v>1036.2</v>
          </cell>
        </row>
        <row r="159">
          <cell r="D159" t="str">
            <v xml:space="preserve"> 2.2. Medicamentos </v>
          </cell>
          <cell r="N159">
            <v>3040.2</v>
          </cell>
        </row>
        <row r="160">
          <cell r="D160" t="str">
            <v xml:space="preserve"> 2.2. Medicamentos </v>
          </cell>
          <cell r="N160">
            <v>270</v>
          </cell>
        </row>
        <row r="161">
          <cell r="D161" t="str">
            <v xml:space="preserve"> 2.2. Medicamentos </v>
          </cell>
          <cell r="N161">
            <v>479.16</v>
          </cell>
        </row>
        <row r="162">
          <cell r="D162" t="str">
            <v xml:space="preserve"> 2.2. Medicamentos </v>
          </cell>
          <cell r="N162">
            <v>3380</v>
          </cell>
        </row>
        <row r="163">
          <cell r="D163" t="str">
            <v xml:space="preserve"> 2.2. Medicamentos </v>
          </cell>
          <cell r="N163">
            <v>121</v>
          </cell>
        </row>
        <row r="164">
          <cell r="D164" t="str">
            <v xml:space="preserve"> 2.2. Medicamentos </v>
          </cell>
          <cell r="N164">
            <v>1450</v>
          </cell>
        </row>
        <row r="165">
          <cell r="D165" t="str">
            <v xml:space="preserve"> 2.2. Medicamentos </v>
          </cell>
          <cell r="N165">
            <v>3880</v>
          </cell>
        </row>
        <row r="166">
          <cell r="D166" t="str">
            <v xml:space="preserve"> 2.2. Medicamentos </v>
          </cell>
          <cell r="N166">
            <v>660</v>
          </cell>
        </row>
        <row r="167">
          <cell r="D167" t="str">
            <v xml:space="preserve"> 2.2. Medicamentos </v>
          </cell>
          <cell r="N167">
            <v>1305</v>
          </cell>
        </row>
        <row r="168">
          <cell r="D168" t="str">
            <v xml:space="preserve"> 2.2. Medicamentos </v>
          </cell>
          <cell r="N168">
            <v>3300</v>
          </cell>
        </row>
        <row r="169">
          <cell r="D169" t="str">
            <v xml:space="preserve"> 2.2. Medicamentos </v>
          </cell>
          <cell r="N169">
            <v>920</v>
          </cell>
        </row>
        <row r="170">
          <cell r="D170" t="str">
            <v xml:space="preserve"> 2.2. Medicamentos </v>
          </cell>
          <cell r="N170">
            <v>1176</v>
          </cell>
        </row>
        <row r="171">
          <cell r="D171" t="str">
            <v xml:space="preserve"> 2.2. Medicamentos </v>
          </cell>
          <cell r="N171">
            <v>5374</v>
          </cell>
        </row>
        <row r="172">
          <cell r="D172" t="str">
            <v xml:space="preserve"> 2.2. Medicamentos </v>
          </cell>
          <cell r="N172">
            <v>262</v>
          </cell>
        </row>
        <row r="173">
          <cell r="D173" t="str">
            <v xml:space="preserve"> 2.2. Medicamentos </v>
          </cell>
          <cell r="N173">
            <v>1198</v>
          </cell>
        </row>
        <row r="174">
          <cell r="D174" t="str">
            <v xml:space="preserve"> 2.2. Medicamentos </v>
          </cell>
          <cell r="N174">
            <v>590</v>
          </cell>
        </row>
        <row r="175">
          <cell r="D175" t="str">
            <v xml:space="preserve"> 2.2. Medicamentos </v>
          </cell>
          <cell r="N175">
            <v>1129.5999999999999</v>
          </cell>
        </row>
        <row r="176">
          <cell r="D176" t="str">
            <v xml:space="preserve"> 2.2. Medicamentos </v>
          </cell>
          <cell r="N176">
            <v>4185</v>
          </cell>
        </row>
        <row r="177">
          <cell r="D177" t="str">
            <v xml:space="preserve"> 2.2. Medicamentos </v>
          </cell>
          <cell r="N177">
            <v>3298.8</v>
          </cell>
        </row>
        <row r="178">
          <cell r="D178" t="str">
            <v xml:space="preserve"> 2.2. Medicamentos </v>
          </cell>
          <cell r="N178">
            <v>517.9</v>
          </cell>
        </row>
        <row r="179">
          <cell r="D179" t="str">
            <v xml:space="preserve"> 2.2. Medicamentos </v>
          </cell>
          <cell r="N179">
            <v>3024</v>
          </cell>
        </row>
        <row r="180">
          <cell r="D180" t="str">
            <v xml:space="preserve"> 2.2. Medicamentos </v>
          </cell>
          <cell r="N180">
            <v>648</v>
          </cell>
        </row>
        <row r="181">
          <cell r="D181" t="str">
            <v xml:space="preserve"> 2.2. Medicamentos </v>
          </cell>
          <cell r="N181">
            <v>1196.08</v>
          </cell>
        </row>
        <row r="182">
          <cell r="D182" t="str">
            <v xml:space="preserve"> 2.2. Medicamentos </v>
          </cell>
          <cell r="N182">
            <v>2137.12</v>
          </cell>
        </row>
        <row r="183">
          <cell r="D183" t="str">
            <v xml:space="preserve"> 2.2. Medicamentos </v>
          </cell>
          <cell r="N183">
            <v>3875.4</v>
          </cell>
        </row>
        <row r="184">
          <cell r="D184" t="str">
            <v xml:space="preserve"> 2.2. Medicamentos </v>
          </cell>
          <cell r="N184">
            <v>3400</v>
          </cell>
        </row>
        <row r="185">
          <cell r="D185" t="str">
            <v xml:space="preserve"> 2.3. Dietas Industrializadas </v>
          </cell>
          <cell r="N185">
            <v>2207.52</v>
          </cell>
        </row>
        <row r="186">
          <cell r="D186" t="str">
            <v xml:space="preserve"> 2.3. Dietas Industrializadas </v>
          </cell>
          <cell r="N186">
            <v>10750</v>
          </cell>
        </row>
        <row r="187">
          <cell r="D187" t="str">
            <v xml:space="preserve"> 2.8. Outras Despesas com Insumos Assistenciais </v>
          </cell>
          <cell r="N187">
            <v>2490</v>
          </cell>
        </row>
        <row r="188">
          <cell r="D188" t="str">
            <v xml:space="preserve"> 2.8. Outras Despesas com Insumos Assistenciais </v>
          </cell>
          <cell r="N188">
            <v>972</v>
          </cell>
        </row>
        <row r="189">
          <cell r="D189" t="str">
            <v xml:space="preserve"> 2.8. Outras Despesas com Insumos Assistenciais </v>
          </cell>
          <cell r="N189">
            <v>486</v>
          </cell>
        </row>
        <row r="190">
          <cell r="D190" t="str">
            <v xml:space="preserve"> 2.8. Outras Despesas com Insumos Assistenciais </v>
          </cell>
          <cell r="N190">
            <v>1727.4</v>
          </cell>
        </row>
        <row r="191">
          <cell r="D191" t="str">
            <v xml:space="preserve"> 2.8. Outras Despesas com Insumos Assistenciais </v>
          </cell>
          <cell r="N191">
            <v>997.5</v>
          </cell>
        </row>
        <row r="192">
          <cell r="D192" t="str">
            <v xml:space="preserve"> 2.8. Outras Despesas com Insumos Assistenciais </v>
          </cell>
          <cell r="N192">
            <v>1550</v>
          </cell>
        </row>
        <row r="193">
          <cell r="D193" t="str">
            <v xml:space="preserve"> 2.8. Outras Despesas com Insumos Assistenciais </v>
          </cell>
          <cell r="N193">
            <v>178.5</v>
          </cell>
        </row>
        <row r="194">
          <cell r="D194" t="str">
            <v xml:space="preserve"> 2.8. Outras Despesas com Insumos Assistenciais </v>
          </cell>
          <cell r="N194">
            <v>760</v>
          </cell>
        </row>
        <row r="195">
          <cell r="D195" t="str">
            <v xml:space="preserve"> 2.8. Outras Despesas com Insumos Assistenciais </v>
          </cell>
          <cell r="N195">
            <v>739.6</v>
          </cell>
        </row>
        <row r="196">
          <cell r="D196" t="str">
            <v xml:space="preserve"> 2.8. Outras Despesas com Insumos Assistenciais </v>
          </cell>
          <cell r="N196">
            <v>659.1</v>
          </cell>
        </row>
        <row r="197">
          <cell r="D197" t="str">
            <v xml:space="preserve"> 2.8. Outras Despesas com Insumos Assistenciais </v>
          </cell>
          <cell r="N197">
            <v>747.36</v>
          </cell>
        </row>
        <row r="198">
          <cell r="D198" t="str">
            <v xml:space="preserve"> 2.8. Outras Despesas com Insumos Assistenciais </v>
          </cell>
          <cell r="N198">
            <v>671</v>
          </cell>
        </row>
        <row r="199">
          <cell r="D199" t="str">
            <v xml:space="preserve"> 2.8. Outras Despesas com Insumos Assistenciais </v>
          </cell>
          <cell r="N199">
            <v>501</v>
          </cell>
        </row>
        <row r="200">
          <cell r="D200" t="str">
            <v xml:space="preserve"> 2.8. Outras Despesas com Insumos Assistenciais </v>
          </cell>
          <cell r="N200">
            <v>28</v>
          </cell>
        </row>
        <row r="201">
          <cell r="D201" t="str">
            <v xml:space="preserve"> 2.8. Outras Despesas com Insumos Assistenciais </v>
          </cell>
          <cell r="N201">
            <v>875</v>
          </cell>
        </row>
        <row r="202">
          <cell r="D202" t="str">
            <v xml:space="preserve"> 2.8. Outras Despesas com Insumos Assistenciais </v>
          </cell>
          <cell r="N202">
            <v>890</v>
          </cell>
        </row>
        <row r="203">
          <cell r="D203" t="str">
            <v xml:space="preserve"> 2.8. Outras Despesas com Insumos Assistenciais </v>
          </cell>
          <cell r="N203">
            <v>1878.12</v>
          </cell>
        </row>
        <row r="204">
          <cell r="D204" t="str">
            <v xml:space="preserve"> 3.1. Material de Higienização e Limpeza </v>
          </cell>
          <cell r="N204">
            <v>1780</v>
          </cell>
        </row>
        <row r="205">
          <cell r="D205" t="str">
            <v xml:space="preserve"> 3.1. Material de Higienização e Limpeza </v>
          </cell>
          <cell r="N205">
            <v>1029</v>
          </cell>
        </row>
        <row r="206">
          <cell r="D206" t="str">
            <v xml:space="preserve"> 3.1. Material de Higienização e Limpeza </v>
          </cell>
          <cell r="N206">
            <v>1054.7</v>
          </cell>
        </row>
        <row r="207">
          <cell r="D207" t="str">
            <v xml:space="preserve"> 3.1. Material de Higienização e Limpeza </v>
          </cell>
          <cell r="N207">
            <v>4477.5</v>
          </cell>
        </row>
        <row r="208">
          <cell r="D208" t="str">
            <v xml:space="preserve"> 3.1. Material de Higienização e Limpeza </v>
          </cell>
          <cell r="N208">
            <v>3886.7</v>
          </cell>
        </row>
        <row r="209">
          <cell r="D209" t="str">
            <v xml:space="preserve"> 3.1. Material de Higienização e Limpeza </v>
          </cell>
          <cell r="N209">
            <v>304.60000000000002</v>
          </cell>
        </row>
        <row r="210">
          <cell r="D210" t="str">
            <v xml:space="preserve"> 3.1. Material de Higienização e Limpeza </v>
          </cell>
          <cell r="N210">
            <v>221</v>
          </cell>
        </row>
        <row r="211">
          <cell r="D211" t="str">
            <v xml:space="preserve"> 3.1. Material de Higienização e Limpeza </v>
          </cell>
          <cell r="N211">
            <v>307.19</v>
          </cell>
        </row>
        <row r="212">
          <cell r="D212" t="str">
            <v xml:space="preserve"> 3.1. Material de Higienização e Limpeza </v>
          </cell>
          <cell r="N212">
            <v>272.3</v>
          </cell>
        </row>
        <row r="213">
          <cell r="D213" t="str">
            <v xml:space="preserve"> 3.1. Material de Higienização e Limpeza </v>
          </cell>
          <cell r="N213">
            <v>201.85</v>
          </cell>
        </row>
        <row r="214">
          <cell r="D214" t="str">
            <v xml:space="preserve"> 3.1. Material de Higienização e Limpeza </v>
          </cell>
          <cell r="N214">
            <v>1324.4</v>
          </cell>
        </row>
        <row r="215">
          <cell r="D215" t="str">
            <v xml:space="preserve"> 3.1. Material de Higienização e Limpeza </v>
          </cell>
          <cell r="N215">
            <v>2195.1999999999998</v>
          </cell>
        </row>
        <row r="216">
          <cell r="D216" t="str">
            <v xml:space="preserve"> 3.1. Material de Higienização e Limpeza </v>
          </cell>
          <cell r="N216">
            <v>1176</v>
          </cell>
        </row>
        <row r="217">
          <cell r="D217" t="str">
            <v xml:space="preserve"> 3.1. Material de Higienização e Limpeza </v>
          </cell>
          <cell r="N217">
            <v>1344.5</v>
          </cell>
        </row>
        <row r="218">
          <cell r="D218" t="str">
            <v xml:space="preserve"> 3.1. Material de Higienização e Limpeza </v>
          </cell>
          <cell r="N218">
            <v>1337.26</v>
          </cell>
        </row>
        <row r="219">
          <cell r="D219" t="str">
            <v xml:space="preserve"> 3.1. Material de Higienização e Limpeza </v>
          </cell>
          <cell r="N219">
            <v>110.5</v>
          </cell>
        </row>
        <row r="220">
          <cell r="D220" t="str">
            <v xml:space="preserve"> 3.1. Material de Higienização e Limpeza </v>
          </cell>
          <cell r="N220">
            <v>1552.5</v>
          </cell>
        </row>
        <row r="221">
          <cell r="D221" t="str">
            <v xml:space="preserve"> 3.1. Material de Higienização e Limpeza </v>
          </cell>
          <cell r="N221">
            <v>107.74</v>
          </cell>
        </row>
        <row r="222">
          <cell r="D222" t="str">
            <v xml:space="preserve"> 3.1. Material de Higienização e Limpeza </v>
          </cell>
          <cell r="N222">
            <v>2356</v>
          </cell>
        </row>
        <row r="223">
          <cell r="D223" t="str">
            <v xml:space="preserve"> 3.1. Material de Higienização e Limpeza </v>
          </cell>
          <cell r="N223">
            <v>2584</v>
          </cell>
        </row>
        <row r="224">
          <cell r="D224" t="str">
            <v xml:space="preserve"> 3.1. Material de Higienização e Limpeza </v>
          </cell>
          <cell r="N224">
            <v>2604</v>
          </cell>
        </row>
        <row r="225">
          <cell r="D225" t="str">
            <v xml:space="preserve"> 3.1. Material de Higienização e Limpeza </v>
          </cell>
          <cell r="N225">
            <v>2604</v>
          </cell>
        </row>
        <row r="226">
          <cell r="D226" t="str">
            <v xml:space="preserve"> 3.1. Material de Higienização e Limpeza </v>
          </cell>
          <cell r="N226">
            <v>151.19999999999999</v>
          </cell>
        </row>
        <row r="227">
          <cell r="D227" t="str">
            <v xml:space="preserve"> 3.1. Material de Higienização e Limpeza </v>
          </cell>
          <cell r="N227">
            <v>3124.8</v>
          </cell>
        </row>
        <row r="228">
          <cell r="D228" t="str">
            <v xml:space="preserve"> 3.1. Material de Higienização e Limpeza </v>
          </cell>
          <cell r="N228">
            <v>209.3</v>
          </cell>
        </row>
        <row r="229">
          <cell r="D229" t="str">
            <v xml:space="preserve"> 3.1. Material de Higienização e Limpeza </v>
          </cell>
          <cell r="N229">
            <v>78</v>
          </cell>
        </row>
        <row r="230">
          <cell r="D230" t="str">
            <v xml:space="preserve"> 3.1. Material de Higienização e Limpeza </v>
          </cell>
          <cell r="N230">
            <v>752</v>
          </cell>
        </row>
        <row r="231">
          <cell r="D231" t="str">
            <v xml:space="preserve"> 3.1. Material de Higienização e Limpeza </v>
          </cell>
          <cell r="N231">
            <v>183.72</v>
          </cell>
        </row>
        <row r="232">
          <cell r="D232" t="str">
            <v xml:space="preserve"> 3.2. Material/Gêneros Alimentícios </v>
          </cell>
          <cell r="N232">
            <v>1320</v>
          </cell>
        </row>
        <row r="233">
          <cell r="D233" t="str">
            <v xml:space="preserve"> 3.2. Material/Gêneros Alimentícios </v>
          </cell>
          <cell r="N233">
            <v>1320</v>
          </cell>
        </row>
        <row r="234">
          <cell r="D234" t="str">
            <v xml:space="preserve"> 3.2. Material/Gêneros Alimentícios </v>
          </cell>
          <cell r="N234">
            <v>1320</v>
          </cell>
        </row>
        <row r="235">
          <cell r="D235" t="str">
            <v xml:space="preserve"> 3.2. Material/Gêneros Alimentícios </v>
          </cell>
          <cell r="N235">
            <v>1377</v>
          </cell>
        </row>
        <row r="236">
          <cell r="D236" t="str">
            <v xml:space="preserve"> 3.2. Material/Gêneros Alimentícios </v>
          </cell>
          <cell r="N236">
            <v>1377</v>
          </cell>
        </row>
        <row r="237">
          <cell r="D237" t="str">
            <v xml:space="preserve"> 3.2. Material/Gêneros Alimentícios </v>
          </cell>
          <cell r="N237">
            <v>1272</v>
          </cell>
        </row>
        <row r="238">
          <cell r="D238" t="str">
            <v xml:space="preserve"> 3.2. Material/Gêneros Alimentícios </v>
          </cell>
          <cell r="N238">
            <v>6376.8</v>
          </cell>
        </row>
        <row r="239">
          <cell r="D239" t="str">
            <v xml:space="preserve"> 3.2. Material/Gêneros Alimentícios </v>
          </cell>
          <cell r="N239">
            <v>3428.88</v>
          </cell>
        </row>
        <row r="240">
          <cell r="D240" t="str">
            <v xml:space="preserve"> 3.2. Material/Gêneros Alimentícios </v>
          </cell>
          <cell r="N240">
            <v>1129.9000000000001</v>
          </cell>
        </row>
        <row r="241">
          <cell r="D241" t="str">
            <v xml:space="preserve"> 3.2. Material/Gêneros Alimentícios </v>
          </cell>
          <cell r="N241">
            <v>6663.53</v>
          </cell>
        </row>
        <row r="242">
          <cell r="D242" t="str">
            <v xml:space="preserve"> 3.2. Material/Gêneros Alimentícios </v>
          </cell>
          <cell r="N242">
            <v>457.47</v>
          </cell>
        </row>
        <row r="243">
          <cell r="D243" t="str">
            <v xml:space="preserve"> 3.2. Material/Gêneros Alimentícios </v>
          </cell>
          <cell r="N243">
            <v>8398.75</v>
          </cell>
        </row>
        <row r="244">
          <cell r="D244" t="str">
            <v xml:space="preserve"> 3.2. Material/Gêneros Alimentícios </v>
          </cell>
          <cell r="N244">
            <v>647.63</v>
          </cell>
        </row>
        <row r="245">
          <cell r="D245" t="str">
            <v xml:space="preserve"> 3.2. Material/Gêneros Alimentícios </v>
          </cell>
          <cell r="N245">
            <v>851.85</v>
          </cell>
        </row>
        <row r="246">
          <cell r="D246" t="str">
            <v xml:space="preserve"> 3.2. Material/Gêneros Alimentícios </v>
          </cell>
          <cell r="N246">
            <v>1750.6</v>
          </cell>
        </row>
        <row r="247">
          <cell r="D247" t="str">
            <v xml:space="preserve"> 3.2. Material/Gêneros Alimentícios </v>
          </cell>
          <cell r="N247">
            <v>358.1</v>
          </cell>
        </row>
        <row r="248">
          <cell r="D248" t="str">
            <v xml:space="preserve"> 3.2. Material/Gêneros Alimentícios </v>
          </cell>
          <cell r="N248">
            <v>185</v>
          </cell>
        </row>
        <row r="249">
          <cell r="D249" t="str">
            <v xml:space="preserve"> 3.2. Material/Gêneros Alimentícios </v>
          </cell>
          <cell r="N249">
            <v>1008.55</v>
          </cell>
        </row>
        <row r="250">
          <cell r="D250" t="str">
            <v xml:space="preserve"> 3.2. Material/Gêneros Alimentícios </v>
          </cell>
          <cell r="N250">
            <v>384</v>
          </cell>
        </row>
        <row r="251">
          <cell r="D251" t="str">
            <v xml:space="preserve"> 3.2. Material/Gêneros Alimentícios </v>
          </cell>
          <cell r="N251">
            <v>360.7</v>
          </cell>
        </row>
        <row r="252">
          <cell r="D252" t="str">
            <v xml:space="preserve"> 3.2. Material/Gêneros Alimentícios </v>
          </cell>
          <cell r="N252">
            <v>390</v>
          </cell>
        </row>
        <row r="253">
          <cell r="D253" t="str">
            <v xml:space="preserve"> 3.2. Material/Gêneros Alimentícios </v>
          </cell>
          <cell r="N253">
            <v>230</v>
          </cell>
        </row>
        <row r="254">
          <cell r="D254" t="str">
            <v xml:space="preserve"> 3.2. Material/Gêneros Alimentícios </v>
          </cell>
          <cell r="N254">
            <v>424.75</v>
          </cell>
        </row>
        <row r="255">
          <cell r="D255" t="str">
            <v xml:space="preserve"> 3.2. Material/Gêneros Alimentícios </v>
          </cell>
          <cell r="N255">
            <v>1024.8</v>
          </cell>
        </row>
        <row r="256">
          <cell r="D256" t="str">
            <v xml:space="preserve"> 3.2. Material/Gêneros Alimentícios </v>
          </cell>
          <cell r="N256">
            <v>702</v>
          </cell>
        </row>
        <row r="257">
          <cell r="D257" t="str">
            <v xml:space="preserve"> 3.2. Material/Gêneros Alimentícios </v>
          </cell>
          <cell r="N257">
            <v>1386</v>
          </cell>
        </row>
        <row r="258">
          <cell r="D258" t="str">
            <v xml:space="preserve"> 3.2. Material/Gêneros Alimentícios </v>
          </cell>
          <cell r="N258">
            <v>990.6</v>
          </cell>
        </row>
        <row r="259">
          <cell r="D259" t="str">
            <v xml:space="preserve"> 3.2. Material/Gêneros Alimentícios </v>
          </cell>
          <cell r="N259">
            <v>130</v>
          </cell>
        </row>
        <row r="260">
          <cell r="D260" t="str">
            <v xml:space="preserve"> 3.2. Material/Gêneros Alimentícios </v>
          </cell>
          <cell r="N260">
            <v>990.6</v>
          </cell>
        </row>
        <row r="261">
          <cell r="D261" t="str">
            <v xml:space="preserve"> 3.2. Material/Gêneros Alimentícios </v>
          </cell>
          <cell r="N261">
            <v>910.8</v>
          </cell>
        </row>
        <row r="262">
          <cell r="D262" t="str">
            <v xml:space="preserve"> 3.2. Material/Gêneros Alimentícios </v>
          </cell>
          <cell r="N262">
            <v>720</v>
          </cell>
        </row>
        <row r="263">
          <cell r="D263" t="str">
            <v xml:space="preserve"> 3.2. Material/Gêneros Alimentícios </v>
          </cell>
          <cell r="N263">
            <v>1098.5</v>
          </cell>
        </row>
        <row r="264">
          <cell r="D264" t="str">
            <v xml:space="preserve"> 3.2. Material/Gêneros Alimentícios </v>
          </cell>
          <cell r="N264">
            <v>1317.58</v>
          </cell>
        </row>
        <row r="265">
          <cell r="D265" t="str">
            <v xml:space="preserve"> 3.2. Material/Gêneros Alimentícios </v>
          </cell>
          <cell r="N265">
            <v>3945.66</v>
          </cell>
        </row>
        <row r="266">
          <cell r="D266" t="str">
            <v xml:space="preserve"> 3.2. Material/Gêneros Alimentícios </v>
          </cell>
          <cell r="N266">
            <v>1968</v>
          </cell>
        </row>
        <row r="267">
          <cell r="D267" t="str">
            <v xml:space="preserve"> 3.2. Material/Gêneros Alimentícios </v>
          </cell>
          <cell r="N267">
            <v>850.24</v>
          </cell>
        </row>
        <row r="268">
          <cell r="D268" t="str">
            <v xml:space="preserve"> 3.2. Material/Gêneros Alimentícios </v>
          </cell>
          <cell r="N268">
            <v>844.9</v>
          </cell>
        </row>
        <row r="269">
          <cell r="D269" t="str">
            <v xml:space="preserve"> 3.2. Material/Gêneros Alimentícios </v>
          </cell>
          <cell r="N269">
            <v>760</v>
          </cell>
        </row>
        <row r="270">
          <cell r="D270" t="str">
            <v xml:space="preserve"> 3.2. Material/Gêneros Alimentícios </v>
          </cell>
          <cell r="N270">
            <v>1690.9</v>
          </cell>
        </row>
        <row r="271">
          <cell r="D271" t="str">
            <v xml:space="preserve"> 3.2. Material/Gêneros Alimentícios </v>
          </cell>
          <cell r="N271">
            <v>1792.5</v>
          </cell>
        </row>
        <row r="272">
          <cell r="D272" t="str">
            <v xml:space="preserve"> 3.2. Material/Gêneros Alimentícios </v>
          </cell>
          <cell r="N272">
            <v>705.1</v>
          </cell>
        </row>
        <row r="273">
          <cell r="D273" t="str">
            <v xml:space="preserve"> 3.2. Material/Gêneros Alimentícios </v>
          </cell>
          <cell r="N273">
            <v>803.9</v>
          </cell>
        </row>
        <row r="274">
          <cell r="D274" t="str">
            <v xml:space="preserve"> 3.2. Material/Gêneros Alimentícios </v>
          </cell>
          <cell r="N274">
            <v>996.88</v>
          </cell>
        </row>
        <row r="275">
          <cell r="D275" t="str">
            <v xml:space="preserve"> 3.2. Material/Gêneros Alimentícios </v>
          </cell>
          <cell r="N275">
            <v>1335.06</v>
          </cell>
        </row>
        <row r="276">
          <cell r="D276" t="str">
            <v xml:space="preserve"> 3.2. Material/Gêneros Alimentícios </v>
          </cell>
          <cell r="N276">
            <v>1246.95</v>
          </cell>
        </row>
        <row r="277">
          <cell r="D277" t="str">
            <v xml:space="preserve"> 3.2. Material/Gêneros Alimentícios </v>
          </cell>
          <cell r="N277">
            <v>1783.8</v>
          </cell>
        </row>
        <row r="278">
          <cell r="D278" t="str">
            <v xml:space="preserve"> 3.2. Material/Gêneros Alimentícios </v>
          </cell>
          <cell r="N278">
            <v>2079.8000000000002</v>
          </cell>
        </row>
        <row r="279">
          <cell r="D279" t="str">
            <v xml:space="preserve"> 3.2. Material/Gêneros Alimentícios </v>
          </cell>
          <cell r="N279">
            <v>2264.5</v>
          </cell>
        </row>
        <row r="280">
          <cell r="D280" t="str">
            <v xml:space="preserve"> 3.2. Material/Gêneros Alimentícios </v>
          </cell>
          <cell r="N280">
            <v>2211.5</v>
          </cell>
        </row>
        <row r="281">
          <cell r="D281" t="str">
            <v xml:space="preserve"> 3.2. Material/Gêneros Alimentícios </v>
          </cell>
          <cell r="N281">
            <v>5174</v>
          </cell>
        </row>
        <row r="282">
          <cell r="D282" t="str">
            <v xml:space="preserve"> 3.2. Material/Gêneros Alimentícios </v>
          </cell>
          <cell r="N282">
            <v>323.76</v>
          </cell>
        </row>
        <row r="283">
          <cell r="D283" t="str">
            <v xml:space="preserve"> 3.2. Material/Gêneros Alimentícios </v>
          </cell>
          <cell r="N283">
            <v>1391.32</v>
          </cell>
        </row>
        <row r="284">
          <cell r="D284" t="str">
            <v xml:space="preserve"> 3.2. Material/Gêneros Alimentícios </v>
          </cell>
          <cell r="N284">
            <v>4475</v>
          </cell>
        </row>
        <row r="285">
          <cell r="D285" t="str">
            <v xml:space="preserve"> 3.2. Material/Gêneros Alimentícios </v>
          </cell>
          <cell r="N285">
            <v>4080</v>
          </cell>
        </row>
        <row r="286">
          <cell r="D286" t="str">
            <v xml:space="preserve"> 3.2. Material/Gêneros Alimentícios </v>
          </cell>
          <cell r="N286">
            <v>7737.81</v>
          </cell>
        </row>
        <row r="287">
          <cell r="D287" t="str">
            <v xml:space="preserve"> 3.2. Material/Gêneros Alimentícios </v>
          </cell>
          <cell r="N287">
            <v>299.89999999999998</v>
          </cell>
        </row>
        <row r="288">
          <cell r="D288" t="str">
            <v xml:space="preserve"> 3.2. Material/Gêneros Alimentícios </v>
          </cell>
          <cell r="N288">
            <v>1388.5</v>
          </cell>
        </row>
        <row r="289">
          <cell r="D289" t="str">
            <v xml:space="preserve"> 3.2. Material/Gêneros Alimentícios </v>
          </cell>
          <cell r="N289">
            <v>1735.02</v>
          </cell>
        </row>
        <row r="290">
          <cell r="D290" t="str">
            <v xml:space="preserve"> 3.2. Material/Gêneros Alimentícios </v>
          </cell>
          <cell r="N290">
            <v>899.4</v>
          </cell>
        </row>
        <row r="291">
          <cell r="D291" t="str">
            <v xml:space="preserve"> 3.2. Material/Gêneros Alimentícios </v>
          </cell>
          <cell r="N291">
            <v>2653.19</v>
          </cell>
        </row>
        <row r="292">
          <cell r="D292" t="str">
            <v xml:space="preserve"> 3.2. Material/Gêneros Alimentícios </v>
          </cell>
          <cell r="N292">
            <v>2016.98</v>
          </cell>
        </row>
        <row r="293">
          <cell r="D293" t="str">
            <v xml:space="preserve"> 3.2. Material/Gêneros Alimentícios </v>
          </cell>
          <cell r="N293">
            <v>6006.28</v>
          </cell>
        </row>
        <row r="294">
          <cell r="D294" t="str">
            <v xml:space="preserve"> 3.2. Material/Gêneros Alimentícios </v>
          </cell>
          <cell r="N294">
            <v>1947.4</v>
          </cell>
        </row>
        <row r="295">
          <cell r="D295" t="str">
            <v xml:space="preserve"> 3.2. Material/Gêneros Alimentícios </v>
          </cell>
          <cell r="N295">
            <v>9360.68</v>
          </cell>
        </row>
        <row r="296">
          <cell r="D296" t="str">
            <v xml:space="preserve"> 3.2. Material/Gêneros Alimentícios </v>
          </cell>
          <cell r="N296">
            <v>220</v>
          </cell>
        </row>
        <row r="297">
          <cell r="D297" t="str">
            <v xml:space="preserve"> 3.2. Material/Gêneros Alimentícios </v>
          </cell>
          <cell r="N297">
            <v>1419.2</v>
          </cell>
        </row>
        <row r="298">
          <cell r="D298" t="str">
            <v xml:space="preserve"> 3.2. Material/Gêneros Alimentícios </v>
          </cell>
          <cell r="N298">
            <v>7726.6</v>
          </cell>
        </row>
        <row r="299">
          <cell r="D299" t="str">
            <v xml:space="preserve"> 3.2. Material/Gêneros Alimentícios </v>
          </cell>
          <cell r="N299">
            <v>1456.2</v>
          </cell>
        </row>
        <row r="300">
          <cell r="D300" t="str">
            <v xml:space="preserve"> 3.2. Material/Gêneros Alimentícios </v>
          </cell>
          <cell r="N300">
            <v>865.38</v>
          </cell>
        </row>
        <row r="301">
          <cell r="D301" t="str">
            <v xml:space="preserve"> 3.2. Material/Gêneros Alimentícios </v>
          </cell>
          <cell r="N301">
            <v>1043.1199999999999</v>
          </cell>
        </row>
        <row r="302">
          <cell r="D302" t="str">
            <v xml:space="preserve"> 3.2. Material/Gêneros Alimentícios </v>
          </cell>
          <cell r="N302">
            <v>1199.8499999999999</v>
          </cell>
        </row>
        <row r="303">
          <cell r="D303" t="str">
            <v xml:space="preserve"> 3.2. Material/Gêneros Alimentícios </v>
          </cell>
          <cell r="N303">
            <v>1009.7</v>
          </cell>
        </row>
        <row r="304">
          <cell r="D304" t="str">
            <v xml:space="preserve"> 3.2. Material/Gêneros Alimentícios </v>
          </cell>
          <cell r="N304">
            <v>1190</v>
          </cell>
        </row>
        <row r="305">
          <cell r="D305" t="str">
            <v xml:space="preserve"> 3.2. Material/Gêneros Alimentícios </v>
          </cell>
          <cell r="N305">
            <v>1054</v>
          </cell>
        </row>
        <row r="306">
          <cell r="D306" t="str">
            <v xml:space="preserve"> 3.2. Material/Gêneros Alimentícios </v>
          </cell>
          <cell r="N306">
            <v>7860.73</v>
          </cell>
        </row>
        <row r="307">
          <cell r="D307" t="str">
            <v xml:space="preserve"> 3.2. Material/Gêneros Alimentícios </v>
          </cell>
          <cell r="N307">
            <v>3111.5</v>
          </cell>
        </row>
        <row r="308">
          <cell r="D308" t="str">
            <v xml:space="preserve"> 3.2. Material/Gêneros Alimentícios </v>
          </cell>
          <cell r="N308">
            <v>20.25</v>
          </cell>
        </row>
        <row r="309">
          <cell r="D309" t="str">
            <v xml:space="preserve"> 3.2. Material/Gêneros Alimentícios </v>
          </cell>
          <cell r="N309">
            <v>400.76</v>
          </cell>
        </row>
        <row r="310">
          <cell r="D310" t="str">
            <v xml:space="preserve"> 3.2. Material/Gêneros Alimentícios </v>
          </cell>
          <cell r="N310">
            <v>76</v>
          </cell>
        </row>
        <row r="311">
          <cell r="D311" t="str">
            <v xml:space="preserve"> 3.2. Material/Gêneros Alimentícios </v>
          </cell>
          <cell r="N311">
            <v>60</v>
          </cell>
        </row>
        <row r="312">
          <cell r="D312" t="str">
            <v xml:space="preserve"> 3.2. Material/Gêneros Alimentícios </v>
          </cell>
          <cell r="N312">
            <v>1500</v>
          </cell>
        </row>
        <row r="313">
          <cell r="D313" t="str">
            <v xml:space="preserve"> 3.2. Material/Gêneros Alimentícios </v>
          </cell>
          <cell r="N313">
            <v>1312.5</v>
          </cell>
        </row>
        <row r="314">
          <cell r="D314" t="str">
            <v xml:space="preserve"> 3.2. Material/Gêneros Alimentícios </v>
          </cell>
          <cell r="N314">
            <v>1638.96</v>
          </cell>
        </row>
        <row r="315">
          <cell r="D315" t="str">
            <v xml:space="preserve"> 3.2. Material/Gêneros Alimentícios </v>
          </cell>
          <cell r="N315">
            <v>1634.8</v>
          </cell>
        </row>
        <row r="316">
          <cell r="D316" t="str">
            <v xml:space="preserve"> 3.2. Material/Gêneros Alimentícios </v>
          </cell>
          <cell r="N316">
            <v>1532.55</v>
          </cell>
        </row>
        <row r="317">
          <cell r="D317" t="str">
            <v xml:space="preserve"> 3.2. Material/Gêneros Alimentícios </v>
          </cell>
          <cell r="N317">
            <v>489.3</v>
          </cell>
        </row>
        <row r="318">
          <cell r="D318" t="str">
            <v xml:space="preserve"> 3.2. Material/Gêneros Alimentícios </v>
          </cell>
          <cell r="N318">
            <v>6840</v>
          </cell>
        </row>
        <row r="319">
          <cell r="D319" t="str">
            <v xml:space="preserve"> 3.2. Material/Gêneros Alimentícios </v>
          </cell>
          <cell r="N319">
            <v>1500</v>
          </cell>
        </row>
        <row r="320">
          <cell r="D320" t="str">
            <v xml:space="preserve"> 3.2. Material/Gêneros Alimentícios </v>
          </cell>
          <cell r="N320">
            <v>864</v>
          </cell>
        </row>
        <row r="321">
          <cell r="D321" t="str">
            <v xml:space="preserve"> 3.2. Material/Gêneros Alimentícios </v>
          </cell>
          <cell r="N321">
            <v>2700</v>
          </cell>
        </row>
        <row r="322">
          <cell r="D322" t="str">
            <v xml:space="preserve"> 3.2. Material/Gêneros Alimentícios </v>
          </cell>
          <cell r="N322">
            <v>2190</v>
          </cell>
        </row>
        <row r="323">
          <cell r="D323" t="str">
            <v xml:space="preserve"> 3.3. Material Expediente </v>
          </cell>
          <cell r="N323">
            <v>53.7</v>
          </cell>
        </row>
        <row r="324">
          <cell r="D324" t="str">
            <v xml:space="preserve"> 3.3. Material Expediente </v>
          </cell>
          <cell r="N324">
            <v>84</v>
          </cell>
        </row>
        <row r="325">
          <cell r="D325" t="str">
            <v xml:space="preserve"> 3.3. Material Expediente </v>
          </cell>
          <cell r="N325">
            <v>4120</v>
          </cell>
        </row>
        <row r="326">
          <cell r="D326" t="str">
            <v xml:space="preserve"> 3.3. Material Expediente </v>
          </cell>
          <cell r="N326">
            <v>108</v>
          </cell>
        </row>
        <row r="327">
          <cell r="D327" t="str">
            <v xml:space="preserve"> 3.3. Material Expediente </v>
          </cell>
          <cell r="N327">
            <v>509.7</v>
          </cell>
        </row>
        <row r="328">
          <cell r="D328" t="str">
            <v xml:space="preserve"> 3.3. Material Expediente </v>
          </cell>
          <cell r="N328">
            <v>767.6</v>
          </cell>
        </row>
        <row r="329">
          <cell r="D329" t="str">
            <v xml:space="preserve"> 3.3. Material Expediente </v>
          </cell>
          <cell r="N329">
            <v>364</v>
          </cell>
        </row>
        <row r="330">
          <cell r="D330" t="str">
            <v xml:space="preserve"> 3.3. Material Expediente </v>
          </cell>
          <cell r="N330">
            <v>495</v>
          </cell>
        </row>
        <row r="331">
          <cell r="D331" t="str">
            <v xml:space="preserve"> 3.3. Material Expediente </v>
          </cell>
          <cell r="N331">
            <v>1800</v>
          </cell>
        </row>
        <row r="332">
          <cell r="D332" t="str">
            <v xml:space="preserve"> 3.3. Material Expediente </v>
          </cell>
          <cell r="N332">
            <v>900</v>
          </cell>
        </row>
        <row r="333">
          <cell r="D333" t="str">
            <v xml:space="preserve"> 3.4. Combustível </v>
          </cell>
          <cell r="N333">
            <v>70.03</v>
          </cell>
        </row>
        <row r="334">
          <cell r="D334" t="str">
            <v xml:space="preserve"> 3.4. Combustível </v>
          </cell>
          <cell r="N334">
            <v>60</v>
          </cell>
        </row>
        <row r="335">
          <cell r="D335" t="str">
            <v xml:space="preserve"> 3.4. Combustível </v>
          </cell>
          <cell r="N335">
            <v>100.01</v>
          </cell>
        </row>
        <row r="336">
          <cell r="D336" t="str">
            <v xml:space="preserve"> 3.4. Combustível </v>
          </cell>
          <cell r="N336">
            <v>342.42</v>
          </cell>
        </row>
        <row r="337">
          <cell r="D337" t="str">
            <v xml:space="preserve"> 3.4. Combustível </v>
          </cell>
          <cell r="N337">
            <v>353.76</v>
          </cell>
        </row>
        <row r="338">
          <cell r="D338" t="str">
            <v xml:space="preserve"> 3.4. Combustível </v>
          </cell>
          <cell r="N338">
            <v>200.05</v>
          </cell>
        </row>
        <row r="339">
          <cell r="D339" t="str">
            <v xml:space="preserve"> 3.4. Combustível </v>
          </cell>
          <cell r="N339">
            <v>86.48</v>
          </cell>
        </row>
        <row r="340">
          <cell r="D340" t="str">
            <v xml:space="preserve"> 3.4. Combustível </v>
          </cell>
          <cell r="N340">
            <v>150</v>
          </cell>
        </row>
        <row r="341">
          <cell r="D341" t="str">
            <v xml:space="preserve"> 3.4. Combustível </v>
          </cell>
          <cell r="N341">
            <v>298.08999999999997</v>
          </cell>
        </row>
        <row r="342">
          <cell r="D342" t="str">
            <v xml:space="preserve"> 3.4. Combustível </v>
          </cell>
          <cell r="N342">
            <v>348.01</v>
          </cell>
        </row>
        <row r="343">
          <cell r="D343" t="str">
            <v xml:space="preserve"> 3.4. Combustível </v>
          </cell>
          <cell r="N343">
            <v>83.67</v>
          </cell>
        </row>
        <row r="344">
          <cell r="D344" t="str">
            <v xml:space="preserve"> 3.4. Combustível </v>
          </cell>
          <cell r="N344">
            <v>237.81</v>
          </cell>
        </row>
        <row r="345">
          <cell r="D345" t="str">
            <v xml:space="preserve"> 3.4. Combustível </v>
          </cell>
          <cell r="N345">
            <v>234.01</v>
          </cell>
        </row>
        <row r="346">
          <cell r="D346" t="str">
            <v xml:space="preserve"> 3.4. Combustível </v>
          </cell>
          <cell r="N346">
            <v>150</v>
          </cell>
        </row>
        <row r="347">
          <cell r="D347" t="str">
            <v xml:space="preserve"> 3.4. Combustível </v>
          </cell>
          <cell r="N347">
            <v>87.98</v>
          </cell>
        </row>
        <row r="348">
          <cell r="D348" t="str">
            <v xml:space="preserve"> 3.4. Combustível </v>
          </cell>
          <cell r="N348">
            <v>130</v>
          </cell>
        </row>
        <row r="349">
          <cell r="D349" t="str">
            <v xml:space="preserve"> 3.4. Combustível </v>
          </cell>
          <cell r="N349">
            <v>2500</v>
          </cell>
        </row>
        <row r="350">
          <cell r="D350" t="str">
            <v xml:space="preserve"> 3.4. Combustível </v>
          </cell>
          <cell r="N350">
            <v>1400</v>
          </cell>
        </row>
        <row r="351">
          <cell r="D351" t="str">
            <v xml:space="preserve">3.5. GLP </v>
          </cell>
          <cell r="N351">
            <v>5641.77</v>
          </cell>
        </row>
        <row r="352">
          <cell r="D352" t="str">
            <v xml:space="preserve">3.6.1. Manutenção de Bem Imóvel </v>
          </cell>
          <cell r="N352">
            <v>380</v>
          </cell>
        </row>
        <row r="353">
          <cell r="D353" t="str">
            <v xml:space="preserve">3.6.1. Manutenção de Bem Imóvel </v>
          </cell>
          <cell r="N353">
            <v>50</v>
          </cell>
        </row>
        <row r="354">
          <cell r="D354" t="str">
            <v xml:space="preserve">3.6.1. Manutenção de Bem Imóvel </v>
          </cell>
          <cell r="N354">
            <v>2299.6</v>
          </cell>
        </row>
        <row r="355">
          <cell r="D355" t="str">
            <v xml:space="preserve">3.6.1. Manutenção de Bem Imóvel </v>
          </cell>
          <cell r="N355">
            <v>601.20000000000005</v>
          </cell>
        </row>
        <row r="356">
          <cell r="D356" t="str">
            <v xml:space="preserve">3.6.1. Manutenção de Bem Imóvel </v>
          </cell>
          <cell r="N356">
            <v>2400</v>
          </cell>
        </row>
        <row r="357">
          <cell r="D357" t="str">
            <v xml:space="preserve">3.6.1. Manutenção de Bem Imóvel </v>
          </cell>
          <cell r="N357">
            <v>1023</v>
          </cell>
        </row>
        <row r="358">
          <cell r="D358" t="str">
            <v xml:space="preserve">3.6.1. Manutenção de Bem Imóvel </v>
          </cell>
          <cell r="N358">
            <v>788</v>
          </cell>
        </row>
        <row r="359">
          <cell r="D359" t="str">
            <v xml:space="preserve">3.6.1. Manutenção de Bem Imóvel </v>
          </cell>
          <cell r="N359">
            <v>4331</v>
          </cell>
        </row>
        <row r="360">
          <cell r="D360" t="str">
            <v xml:space="preserve">3.6.1. Manutenção de Bem Imóvel </v>
          </cell>
          <cell r="N360">
            <v>4331</v>
          </cell>
        </row>
        <row r="361">
          <cell r="D361" t="str">
            <v xml:space="preserve">3.6.1. Manutenção de Bem Imóvel </v>
          </cell>
          <cell r="N361">
            <v>576.47</v>
          </cell>
        </row>
        <row r="362">
          <cell r="D362" t="str">
            <v xml:space="preserve">3.6.2.3. Equipamento Médico-Hospitalar </v>
          </cell>
          <cell r="N362">
            <v>600</v>
          </cell>
        </row>
        <row r="363">
          <cell r="D363" t="str">
            <v xml:space="preserve">3.6.2.3. Equipamento Médico-Hospitalar </v>
          </cell>
          <cell r="N363">
            <v>1424</v>
          </cell>
        </row>
        <row r="364">
          <cell r="D364" t="str">
            <v xml:space="preserve">3.6.2.3. Equipamento Médico-Hospitalar </v>
          </cell>
          <cell r="N364">
            <v>1019</v>
          </cell>
        </row>
        <row r="365">
          <cell r="D365" t="str">
            <v xml:space="preserve">3.6.2.3. Equipamento Médico-Hospitalar </v>
          </cell>
          <cell r="N365">
            <v>1180</v>
          </cell>
        </row>
        <row r="366">
          <cell r="D366" t="str">
            <v xml:space="preserve">3.6.2.4. Outros Materiais de Manutenção de Bem Móvel </v>
          </cell>
          <cell r="N366">
            <v>100</v>
          </cell>
        </row>
        <row r="367">
          <cell r="D367" t="str">
            <v xml:space="preserve">3.7. Tecidos, Fardamentos e EPI </v>
          </cell>
          <cell r="N367">
            <v>15351</v>
          </cell>
        </row>
        <row r="368">
          <cell r="D368" t="str">
            <v xml:space="preserve">3.7. Tecidos, Fardamentos e EPI </v>
          </cell>
          <cell r="N368">
            <v>435</v>
          </cell>
        </row>
        <row r="369">
          <cell r="D369" t="str">
            <v xml:space="preserve">3.7. Tecidos, Fardamentos e EPI </v>
          </cell>
          <cell r="N369">
            <v>109</v>
          </cell>
        </row>
        <row r="370">
          <cell r="D370" t="str">
            <v xml:space="preserve">3.8. Outras Despesas com Materiais Diversos </v>
          </cell>
          <cell r="N370">
            <v>336</v>
          </cell>
        </row>
        <row r="371">
          <cell r="D371" t="str">
            <v>4.1. Seguros (Imóvel e veículos)</v>
          </cell>
          <cell r="N371">
            <v>1363.28</v>
          </cell>
        </row>
        <row r="372">
          <cell r="D372" t="str">
            <v>4.2.1. Taxas</v>
          </cell>
          <cell r="N372">
            <v>233.94</v>
          </cell>
        </row>
        <row r="373">
          <cell r="D373" t="str">
            <v>4.2.1. Taxas</v>
          </cell>
          <cell r="N373">
            <v>120.24</v>
          </cell>
        </row>
        <row r="374">
          <cell r="D374" t="str">
            <v>4.3.1. Taxa de Manutenção de Conta</v>
          </cell>
          <cell r="N374">
            <v>296</v>
          </cell>
        </row>
        <row r="375">
          <cell r="D375" t="str">
            <v>4.3.1. Taxa de Manutenção de Conta</v>
          </cell>
          <cell r="N375">
            <v>296</v>
          </cell>
        </row>
        <row r="376">
          <cell r="D376" t="str">
            <v>4.3.2. Tarifas</v>
          </cell>
          <cell r="N376">
            <v>837.9</v>
          </cell>
        </row>
        <row r="377">
          <cell r="D377" t="str">
            <v>5.1.1. Telefonia Móvel</v>
          </cell>
          <cell r="N377">
            <v>1479.57</v>
          </cell>
        </row>
        <row r="378">
          <cell r="D378" t="str">
            <v>5.1.2. Telefonia Fixa/Internet</v>
          </cell>
          <cell r="N378">
            <v>338.77</v>
          </cell>
        </row>
        <row r="379">
          <cell r="D379" t="str">
            <v>5.1.2. Telefonia Fixa/Internet</v>
          </cell>
          <cell r="N379">
            <v>342</v>
          </cell>
        </row>
        <row r="380">
          <cell r="D380" t="str">
            <v>5.1.2. Telefonia Fixa/Internet</v>
          </cell>
          <cell r="N380">
            <v>558</v>
          </cell>
        </row>
        <row r="381">
          <cell r="D381" t="str">
            <v>5.1.2. Telefonia Fixa/Internet</v>
          </cell>
          <cell r="N381">
            <v>1617.33</v>
          </cell>
        </row>
        <row r="382">
          <cell r="D382" t="str">
            <v>5.2. Água</v>
          </cell>
          <cell r="N382">
            <v>37013.56</v>
          </cell>
        </row>
        <row r="383">
          <cell r="D383" t="str">
            <v>5.3. Energia Elétrica</v>
          </cell>
          <cell r="N383">
            <v>212016.05</v>
          </cell>
        </row>
        <row r="384">
          <cell r="D384" t="str">
            <v>5.4.3. Locação de Máquinas e Equipamentos (Pessoa Jurídica)</v>
          </cell>
          <cell r="N384">
            <v>15860</v>
          </cell>
        </row>
        <row r="385">
          <cell r="D385" t="str">
            <v>5.4.3. Locação de Máquinas e Equipamentos (Pessoa Jurídica)</v>
          </cell>
          <cell r="N385">
            <v>760.95</v>
          </cell>
        </row>
        <row r="386">
          <cell r="D386" t="str">
            <v>5.4.3. Locação de Máquinas e Equipamentos (Pessoa Jurídica)</v>
          </cell>
          <cell r="N386">
            <v>18920.240000000002</v>
          </cell>
        </row>
        <row r="387">
          <cell r="D387" t="str">
            <v>5.4.3. Locação de Máquinas e Equipamentos (Pessoa Jurídica)</v>
          </cell>
          <cell r="N387">
            <v>12366.72</v>
          </cell>
        </row>
        <row r="388">
          <cell r="D388" t="str">
            <v>5.4.3. Locação de Máquinas e Equipamentos (Pessoa Jurídica)</v>
          </cell>
          <cell r="N388">
            <v>1040</v>
          </cell>
        </row>
        <row r="389">
          <cell r="D389" t="str">
            <v>5.4.3. Locação de Máquinas e Equipamentos (Pessoa Jurídica)</v>
          </cell>
          <cell r="N389">
            <v>2760</v>
          </cell>
        </row>
        <row r="390">
          <cell r="D390" t="str">
            <v>5.4.3. Locação de Máquinas e Equipamentos (Pessoa Jurídica)</v>
          </cell>
          <cell r="N390">
            <v>1200</v>
          </cell>
        </row>
        <row r="391">
          <cell r="D391" t="str">
            <v>5.4.3. Locação de Máquinas e Equipamentos (Pessoa Jurídica)</v>
          </cell>
          <cell r="N391">
            <v>1610</v>
          </cell>
        </row>
        <row r="392">
          <cell r="D392" t="str">
            <v>5.4.3. Locação de Máquinas e Equipamentos (Pessoa Jurídica)</v>
          </cell>
          <cell r="N392">
            <v>13501.14</v>
          </cell>
        </row>
        <row r="393">
          <cell r="D393" t="str">
            <v>5.4.3. Locação de Máquinas e Equipamentos (Pessoa Jurídica)</v>
          </cell>
          <cell r="N393">
            <v>1023</v>
          </cell>
        </row>
        <row r="394">
          <cell r="D394" t="str">
            <v>5.4.3. Locação de Máquinas e Equipamentos (Pessoa Jurídica)</v>
          </cell>
          <cell r="N394">
            <v>380</v>
          </cell>
        </row>
        <row r="395">
          <cell r="D395" t="str">
            <v>5.4.5. Locação de Veículos Automotores (Pessoa Jurídica) (Exceto Ambulância)</v>
          </cell>
          <cell r="N395">
            <v>5530</v>
          </cell>
        </row>
        <row r="396">
          <cell r="D396" t="str">
            <v>5.7.1. Outras Despesas Gerais (Pessoa Física)</v>
          </cell>
          <cell r="N396">
            <v>300</v>
          </cell>
        </row>
        <row r="397">
          <cell r="D397" t="str">
            <v>5.7.1. Outras Despesas Gerais (Pessoa Física)</v>
          </cell>
          <cell r="N397">
            <v>300</v>
          </cell>
        </row>
        <row r="398">
          <cell r="D398" t="str">
            <v>5.7.1. Outras Despesas Gerais (Pessoa Física)</v>
          </cell>
          <cell r="N398">
            <v>300</v>
          </cell>
        </row>
        <row r="399">
          <cell r="D399" t="str">
            <v>5.7.1. Outras Despesas Gerais (Pessoa Física)</v>
          </cell>
          <cell r="N399">
            <v>300</v>
          </cell>
        </row>
        <row r="400">
          <cell r="D400" t="str">
            <v>5.7.1. Outras Despesas Gerais (Pessoa Física)</v>
          </cell>
          <cell r="N400">
            <v>300</v>
          </cell>
        </row>
        <row r="401">
          <cell r="D401" t="str">
            <v>5.7.1. Outras Despesas Gerais (Pessoa Física)</v>
          </cell>
          <cell r="N401">
            <v>300</v>
          </cell>
        </row>
        <row r="402">
          <cell r="D402" t="str">
            <v>5.7.2. Outras Despesas Gerais (Pessoa Juridica)</v>
          </cell>
          <cell r="N402">
            <v>214.39</v>
          </cell>
        </row>
        <row r="403">
          <cell r="D403" t="str">
            <v>5.7.2. Outras Despesas Gerais (Pessoa Juridica)</v>
          </cell>
          <cell r="N403">
            <v>336</v>
          </cell>
        </row>
        <row r="404">
          <cell r="D404" t="str">
            <v>5.7.2. Outras Despesas Gerais (Pessoa Juridica)</v>
          </cell>
          <cell r="N404">
            <v>135.03</v>
          </cell>
        </row>
        <row r="405">
          <cell r="D405" t="str">
            <v>5.7.2. Outras Despesas Gerais (Pessoa Juridica)</v>
          </cell>
          <cell r="N405">
            <v>24.61</v>
          </cell>
        </row>
        <row r="406">
          <cell r="D406" t="str">
            <v>5.7.2. Outras Despesas Gerais (Pessoa Juridica)</v>
          </cell>
          <cell r="N406">
            <v>1187.5999999999999</v>
          </cell>
        </row>
        <row r="407">
          <cell r="D407" t="str">
            <v>5.7.2. Outras Despesas Gerais (Pessoa Juridica)</v>
          </cell>
          <cell r="N407">
            <v>33.119999999999997</v>
          </cell>
        </row>
        <row r="408">
          <cell r="D408" t="str">
            <v>6.1.1.1. Médicos</v>
          </cell>
          <cell r="N408">
            <v>1537.61</v>
          </cell>
        </row>
        <row r="409">
          <cell r="D409" t="str">
            <v>6.1.1.1. Médicos</v>
          </cell>
          <cell r="N409">
            <v>35000</v>
          </cell>
        </row>
        <row r="410">
          <cell r="D410" t="str">
            <v>6.1.1.1. Médicos</v>
          </cell>
          <cell r="N410">
            <v>4500</v>
          </cell>
        </row>
        <row r="411">
          <cell r="D411" t="str">
            <v>6.1.1.1. Médicos</v>
          </cell>
          <cell r="N411">
            <v>9390</v>
          </cell>
        </row>
        <row r="412">
          <cell r="D412" t="str">
            <v>6.1.1.1. Médicos</v>
          </cell>
          <cell r="N412">
            <v>8693.75</v>
          </cell>
        </row>
        <row r="413">
          <cell r="D413" t="str">
            <v>6.1.1.1. Médicos</v>
          </cell>
          <cell r="N413">
            <v>12451.75</v>
          </cell>
        </row>
        <row r="414">
          <cell r="D414" t="str">
            <v>6.1.1.1. Médicos</v>
          </cell>
          <cell r="N414">
            <v>5216.25</v>
          </cell>
        </row>
        <row r="415">
          <cell r="D415" t="str">
            <v>6.1.1.1. Médicos</v>
          </cell>
          <cell r="N415">
            <v>15466.87</v>
          </cell>
        </row>
        <row r="416">
          <cell r="D416" t="str">
            <v>6.1.1.3. Laboratório</v>
          </cell>
          <cell r="N416">
            <v>205650.3</v>
          </cell>
        </row>
        <row r="417">
          <cell r="D417" t="str">
            <v>6.1.1.3. Laboratório</v>
          </cell>
          <cell r="N417">
            <v>5500</v>
          </cell>
        </row>
        <row r="418">
          <cell r="D418" t="str">
            <v>6.1.1.5. Locação de Ambulâncias</v>
          </cell>
          <cell r="N418">
            <v>33604</v>
          </cell>
        </row>
        <row r="419">
          <cell r="D419" t="str">
            <v>6.1.2.1. Médicos</v>
          </cell>
          <cell r="N419">
            <v>6697.52</v>
          </cell>
        </row>
        <row r="420">
          <cell r="D420" t="str">
            <v>6.1.2.1. Médicos</v>
          </cell>
          <cell r="N420">
            <v>6311.06</v>
          </cell>
        </row>
        <row r="421">
          <cell r="D421" t="str">
            <v>6.1.2.2. Outros profissionais de saúde</v>
          </cell>
          <cell r="N421">
            <v>2302.17</v>
          </cell>
        </row>
        <row r="422">
          <cell r="D422" t="str">
            <v>6.1.2.1. Médicos</v>
          </cell>
          <cell r="N422">
            <v>5860.68</v>
          </cell>
        </row>
        <row r="423">
          <cell r="D423" t="str">
            <v>6.1.2.1. Médicos</v>
          </cell>
          <cell r="N423">
            <v>4719.8100000000004</v>
          </cell>
        </row>
        <row r="424">
          <cell r="D424" t="str">
            <v>6.1.2.1. Médicos</v>
          </cell>
          <cell r="N424">
            <v>7051.48</v>
          </cell>
        </row>
        <row r="425">
          <cell r="D425" t="str">
            <v>6.1.2.1. Médicos</v>
          </cell>
          <cell r="N425">
            <v>3972.83</v>
          </cell>
        </row>
        <row r="426">
          <cell r="D426" t="str">
            <v>6.1.2.2. Outros profissionais de saúde</v>
          </cell>
          <cell r="N426">
            <v>344.88</v>
          </cell>
        </row>
        <row r="427">
          <cell r="D427" t="str">
            <v>6.1.2.2. Outros profissionais de saúde</v>
          </cell>
          <cell r="N427">
            <v>1950.68</v>
          </cell>
        </row>
        <row r="428">
          <cell r="D428" t="str">
            <v>6.3.1.1.1. Lavanderia</v>
          </cell>
          <cell r="N428">
            <v>38739.96</v>
          </cell>
        </row>
        <row r="429">
          <cell r="D429" t="str">
            <v>6.3.1.2. Coleta de Lixo Hospitalar</v>
          </cell>
          <cell r="N429">
            <v>8437.1299999999992</v>
          </cell>
        </row>
        <row r="430">
          <cell r="D430" t="str">
            <v>6.3.1.3. Manutenção/Aluguel/Uso de Sistemas ou Softwares</v>
          </cell>
          <cell r="N430">
            <v>5250.61</v>
          </cell>
        </row>
        <row r="431">
          <cell r="D431" t="str">
            <v>6.3.1.3. Manutenção/Aluguel/Uso de Sistemas ou Softwares</v>
          </cell>
          <cell r="N431">
            <v>1000</v>
          </cell>
        </row>
        <row r="432">
          <cell r="D432" t="str">
            <v>6.3.1.3. Manutenção/Aluguel/Uso de Sistemas ou Softwares</v>
          </cell>
          <cell r="N432">
            <v>22029.69</v>
          </cell>
        </row>
        <row r="433">
          <cell r="D433" t="str">
            <v>6.3.1.3. Manutenção/Aluguel/Uso de Sistemas ou Softwares</v>
          </cell>
          <cell r="N433">
            <v>540</v>
          </cell>
        </row>
        <row r="434">
          <cell r="D434" t="str">
            <v>6.3.1.3. Manutenção/Aluguel/Uso de Sistemas ou Softwares</v>
          </cell>
          <cell r="N434">
            <v>850</v>
          </cell>
        </row>
        <row r="435">
          <cell r="D435" t="str">
            <v>6.3.1.3. Manutenção/Aluguel/Uso de Sistemas ou Softwares</v>
          </cell>
          <cell r="N435">
            <v>2300</v>
          </cell>
        </row>
        <row r="436">
          <cell r="D436" t="str">
            <v>6.3.1.3. Manutenção/Aluguel/Uso de Sistemas ou Softwares</v>
          </cell>
          <cell r="N436">
            <v>1500</v>
          </cell>
        </row>
        <row r="437">
          <cell r="D437" t="str">
            <v>6.3.1.3. Manutenção/Aluguel/Uso de Sistemas ou Softwares</v>
          </cell>
          <cell r="N437">
            <v>650</v>
          </cell>
        </row>
        <row r="438">
          <cell r="D438" t="str">
            <v>6.3.1.3. Manutenção/Aluguel/Uso de Sistemas ou Softwares</v>
          </cell>
          <cell r="N438">
            <v>125</v>
          </cell>
        </row>
        <row r="439">
          <cell r="D439" t="str">
            <v>6.3.1.3. Manutenção/Aluguel/Uso de Sistemas ou Softwares</v>
          </cell>
          <cell r="N439">
            <v>3190</v>
          </cell>
        </row>
        <row r="440">
          <cell r="D440" t="str">
            <v>6.3.1.3. Manutenção/Aluguel/Uso de Sistemas ou Softwares</v>
          </cell>
          <cell r="N440">
            <v>921.01</v>
          </cell>
        </row>
        <row r="441">
          <cell r="D441" t="str">
            <v>6.3.1.3. Manutenção/Aluguel/Uso de Sistemas ou Softwares</v>
          </cell>
          <cell r="N441">
            <v>1243.43</v>
          </cell>
        </row>
        <row r="442">
          <cell r="D442" t="str">
            <v>6.3.1.3. Manutenção/Aluguel/Uso de Sistemas ou Softwares</v>
          </cell>
          <cell r="N442">
            <v>433.33</v>
          </cell>
        </row>
        <row r="443">
          <cell r="D443" t="str">
            <v>6.3.1.3. Manutenção/Aluguel/Uso de Sistemas ou Softwares</v>
          </cell>
          <cell r="N443">
            <v>4310</v>
          </cell>
        </row>
        <row r="444">
          <cell r="D444" t="str">
            <v>6.3.1.3. Manutenção/Aluguel/Uso de Sistemas ou Softwares</v>
          </cell>
          <cell r="N444">
            <v>76</v>
          </cell>
        </row>
        <row r="445">
          <cell r="D445" t="str">
            <v>6.3.1.5. Consultorias e Treinamentos</v>
          </cell>
          <cell r="N445">
            <v>8524.25</v>
          </cell>
        </row>
        <row r="446">
          <cell r="D446" t="str">
            <v>6.3.1.6. Serviços Técnicos Profissionais</v>
          </cell>
          <cell r="N446">
            <v>11771.64</v>
          </cell>
        </row>
        <row r="447">
          <cell r="D447" t="str">
            <v>6.3.1.6. Serviços Técnicos Profissionais</v>
          </cell>
          <cell r="N447">
            <v>8805.84</v>
          </cell>
        </row>
        <row r="448">
          <cell r="D448" t="str">
            <v>6.3.1.9. Outras Pessoas Jurídicas</v>
          </cell>
          <cell r="N448">
            <v>5800</v>
          </cell>
        </row>
        <row r="449">
          <cell r="D449" t="str">
            <v>6.3.1.9. Outras Pessoas Jurídicas</v>
          </cell>
          <cell r="N449">
            <v>3000</v>
          </cell>
        </row>
        <row r="450">
          <cell r="D450" t="str">
            <v>6.3.1.9. Outras Pessoas Jurídicas</v>
          </cell>
          <cell r="N450">
            <v>397</v>
          </cell>
        </row>
        <row r="451">
          <cell r="D451" t="str">
            <v>6.3.1.9. Outras Pessoas Jurídicas</v>
          </cell>
          <cell r="N451">
            <v>1491</v>
          </cell>
        </row>
        <row r="452">
          <cell r="D452" t="str">
            <v>6.3.1.9. Outras Pessoas Jurídicas</v>
          </cell>
          <cell r="N452">
            <v>172</v>
          </cell>
        </row>
        <row r="453">
          <cell r="D453" t="str">
            <v>6.3.1.9. Outras Pessoas Jurídicas</v>
          </cell>
          <cell r="N453">
            <v>1600</v>
          </cell>
        </row>
        <row r="454">
          <cell r="D454" t="str">
            <v>6.3.1.9. Outras Pessoas Jurídicas</v>
          </cell>
          <cell r="N454">
            <v>853.29</v>
          </cell>
        </row>
        <row r="455">
          <cell r="D455" t="str">
            <v>6.3.2.1. Técnico Profissional (Nível Superior)</v>
          </cell>
          <cell r="N455">
            <v>864.93</v>
          </cell>
        </row>
        <row r="456">
          <cell r="D456" t="str">
            <v>6.3.2.1. Técnico Profissional (Nível Superior)</v>
          </cell>
          <cell r="N456">
            <v>998</v>
          </cell>
        </row>
        <row r="457">
          <cell r="D457" t="str">
            <v>6.3.2.1. Técnico Profissional (Nível Superior)</v>
          </cell>
          <cell r="N457">
            <v>998</v>
          </cell>
        </row>
        <row r="458">
          <cell r="D458" t="str">
            <v>6.3.2.1. Técnico Profissional (Nível Superior)</v>
          </cell>
          <cell r="N458">
            <v>998</v>
          </cell>
        </row>
        <row r="459">
          <cell r="D459" t="str">
            <v>6.3.2.2. Apoio Administrativo, Técnico e Operacional</v>
          </cell>
          <cell r="N459">
            <v>1911.32</v>
          </cell>
        </row>
        <row r="460">
          <cell r="D460" t="str">
            <v>6.3.2.2. Apoio Administrativo, Técnico e Operacional</v>
          </cell>
          <cell r="N460">
            <v>2212.1999999999998</v>
          </cell>
        </row>
        <row r="461">
          <cell r="D461" t="str">
            <v>6.3.2.2. Apoio Administrativo, Técnico e Operacional</v>
          </cell>
          <cell r="N461">
            <v>3249.12</v>
          </cell>
        </row>
        <row r="462">
          <cell r="D462" t="str">
            <v>7.2.1.1. Equipamentos Médico-Hospitalar</v>
          </cell>
          <cell r="N462">
            <v>8100</v>
          </cell>
        </row>
        <row r="463">
          <cell r="D463" t="str">
            <v>7.2.1.1. Equipamentos Médico-Hospitalar</v>
          </cell>
          <cell r="N463">
            <v>330</v>
          </cell>
        </row>
        <row r="464">
          <cell r="D464" t="str">
            <v>7.2.1.1. Equipamentos Médico-Hospitalar</v>
          </cell>
          <cell r="N464">
            <v>260</v>
          </cell>
        </row>
        <row r="465">
          <cell r="D465" t="str">
            <v>7.2.1.1. Equipamentos Médico-Hospitalar</v>
          </cell>
          <cell r="N465">
            <v>200</v>
          </cell>
        </row>
        <row r="466">
          <cell r="D466" t="str">
            <v>7.2.1.1. Equipamentos Médico-Hospitalar</v>
          </cell>
          <cell r="N466">
            <v>1950</v>
          </cell>
        </row>
        <row r="467">
          <cell r="D467" t="str">
            <v>7.2.1.1. Equipamentos Médico-Hospitalar</v>
          </cell>
          <cell r="N467">
            <v>4050</v>
          </cell>
        </row>
        <row r="468">
          <cell r="D468" t="str">
            <v>7.2.1.1. Equipamentos Médico-Hospitalar</v>
          </cell>
          <cell r="N468">
            <v>125000</v>
          </cell>
        </row>
        <row r="469">
          <cell r="D469" t="str">
            <v>7.2.1.1. Equipamentos Médico-Hospitalar</v>
          </cell>
          <cell r="N469">
            <v>3303.6</v>
          </cell>
        </row>
        <row r="470">
          <cell r="D470" t="str">
            <v>7.2.1.2. Equipamentos de Informática</v>
          </cell>
          <cell r="N470">
            <v>2482.25</v>
          </cell>
        </row>
        <row r="471">
          <cell r="D471" t="str">
            <v>7.2.1.3. Engenharia Clínica</v>
          </cell>
          <cell r="N471">
            <v>13056</v>
          </cell>
        </row>
        <row r="472">
          <cell r="D472" t="str">
            <v>7.2.1.4. Outros Reparos e Manutenção de Máquinas e Equipamentos</v>
          </cell>
          <cell r="N472">
            <v>2100</v>
          </cell>
        </row>
        <row r="473">
          <cell r="D473" t="str">
            <v>7.2.1.4. Outros Reparos e Manutenção de Máquinas e Equipamentos</v>
          </cell>
          <cell r="N473">
            <v>1950</v>
          </cell>
        </row>
        <row r="474">
          <cell r="D474" t="str">
            <v>7.2.1.4. Outros Reparos e Manutenção de Máquinas e Equipamentos</v>
          </cell>
          <cell r="N474">
            <v>1805.33</v>
          </cell>
        </row>
        <row r="475">
          <cell r="D475" t="str">
            <v>7.2.1.4. Outros Reparos e Manutenção de Máquinas e Equipamentos</v>
          </cell>
          <cell r="N475">
            <v>490</v>
          </cell>
        </row>
        <row r="476">
          <cell r="D476" t="str">
            <v>7.2.1.4. Outros Reparos e Manutenção de Máquinas e Equipamentos</v>
          </cell>
          <cell r="N476">
            <v>465</v>
          </cell>
        </row>
        <row r="477">
          <cell r="D477" t="str">
            <v>7.2.2. Reparo e Manutenção de Bens Imóveis</v>
          </cell>
          <cell r="N477">
            <v>1000</v>
          </cell>
        </row>
        <row r="478">
          <cell r="D478" t="str">
            <v>7.2.2. Reparo e Manutenção de Bens Imóveis</v>
          </cell>
          <cell r="N478">
            <v>13230</v>
          </cell>
        </row>
        <row r="479">
          <cell r="D479" t="str">
            <v>10.5.4.3. Locação de Máquinas e Equipamentos (Pessoa Jurídica)</v>
          </cell>
          <cell r="N479">
            <v>15860</v>
          </cell>
        </row>
        <row r="480">
          <cell r="D480" t="str">
            <v xml:space="preserve"> 2.1. Materiais Descartáveis/Materiais de Penso </v>
          </cell>
          <cell r="N480">
            <v>4968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13023996.090000005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159.66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6050061.1600000001</v>
          </cell>
        </row>
        <row r="32">
          <cell r="S32">
            <v>0</v>
          </cell>
        </row>
      </sheetData>
      <sheetData sheetId="24">
        <row r="11">
          <cell r="D11">
            <v>10.42</v>
          </cell>
        </row>
        <row r="13">
          <cell r="E13">
            <v>989.58</v>
          </cell>
        </row>
        <row r="19">
          <cell r="F19">
            <v>434.83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view="pageBreakPreview" topLeftCell="C169" zoomScale="80" zoomScaleNormal="80" zoomScaleSheetLayoutView="80" workbookViewId="0">
      <selection activeCell="F182" sqref="F182:G182"/>
    </sheetView>
  </sheetViews>
  <sheetFormatPr defaultColWidth="2.5703125" defaultRowHeight="12.75"/>
  <cols>
    <col min="1" max="1" width="0.7109375" style="1" hidden="1" customWidth="1"/>
    <col min="2" max="2" width="2" style="1" hidden="1" customWidth="1"/>
    <col min="3" max="3" width="16.5703125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428</v>
      </c>
      <c r="E1" s="112"/>
      <c r="F1" s="286" t="s">
        <v>427</v>
      </c>
      <c r="G1" s="28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4"/>
      <c r="D2" s="198" t="s">
        <v>426</v>
      </c>
      <c r="E2" s="14"/>
      <c r="F2" s="151" t="s">
        <v>425</v>
      </c>
      <c r="G2" s="151" t="s">
        <v>424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4"/>
      <c r="D3" s="198" t="s">
        <v>423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111"/>
      <c r="D4" s="198" t="s">
        <v>422</v>
      </c>
      <c r="E4" s="14"/>
      <c r="F4" s="283">
        <v>44682</v>
      </c>
      <c r="G4" s="282">
        <v>6</v>
      </c>
      <c r="H4" s="5"/>
      <c r="I4" s="27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421</v>
      </c>
    </row>
    <row r="5" spans="1:54" ht="15.75">
      <c r="A5" s="4"/>
      <c r="B5" s="3"/>
      <c r="C5" s="111"/>
      <c r="D5" s="196" t="s">
        <v>420</v>
      </c>
      <c r="E5" s="281"/>
      <c r="F5" s="280"/>
      <c r="G5" s="279"/>
      <c r="H5" s="5"/>
      <c r="I5" s="27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419</v>
      </c>
    </row>
    <row r="6" spans="1:54" ht="18.75">
      <c r="A6" s="4"/>
      <c r="B6" s="3"/>
      <c r="C6" s="142" t="s">
        <v>418</v>
      </c>
      <c r="D6" s="192"/>
      <c r="E6" s="277" t="s">
        <v>91</v>
      </c>
      <c r="F6" s="276" t="s">
        <v>417</v>
      </c>
      <c r="G6" s="275" t="s">
        <v>416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415</v>
      </c>
      <c r="D7" s="273"/>
      <c r="E7" s="272" t="s">
        <v>414</v>
      </c>
      <c r="F7" s="271" t="s">
        <v>413</v>
      </c>
      <c r="G7" s="270">
        <f>IFERROR(VLOOKUP($C$7,'[1]DADOS (OCULTAR)'!$Q$3:$S$133,3,0),"")</f>
        <v>10894988000486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412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411</v>
      </c>
      <c r="G9" s="256" t="str">
        <f>IFERROR(VLOOKUP(C7,'[1]DADOS (OCULTAR)'!$Q$3:$T$133,4,0),"")</f>
        <v>Maio/2016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410</v>
      </c>
      <c r="G10" s="256" t="str">
        <f>IFERROR(VLOOKUP(C7,'[1]DADOS (OCULTAR)'!$Q$3:$U$120,5,0),"")</f>
        <v>28/2016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409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408</v>
      </c>
      <c r="D12" s="224"/>
      <c r="E12" s="223"/>
      <c r="F12" s="59">
        <f>2347952.02+4381525.02</f>
        <v>6729477.0399999991</v>
      </c>
      <c r="G12" s="58"/>
      <c r="H12" s="57" t="s">
        <v>405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407</v>
      </c>
      <c r="D13" s="224"/>
      <c r="E13" s="223"/>
      <c r="F13" s="59">
        <v>0</v>
      </c>
      <c r="G13" s="58"/>
      <c r="H13" s="57" t="s">
        <v>405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406</v>
      </c>
      <c r="D14" s="224"/>
      <c r="E14" s="223"/>
      <c r="F14" s="59">
        <v>0</v>
      </c>
      <c r="G14" s="58"/>
      <c r="H14" s="57" t="s">
        <v>405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404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403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402</v>
      </c>
      <c r="D17" s="224"/>
      <c r="E17" s="223"/>
      <c r="F17" s="59">
        <f>IF(C6="Prestação_de_Contas_OSS",'[1]Mem. Cálc. Núcleo'!F13,0)</f>
        <v>0</v>
      </c>
      <c r="G17" s="58"/>
      <c r="H17" s="209" t="s">
        <v>401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400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399</v>
      </c>
      <c r="D19" s="162"/>
      <c r="E19" s="161"/>
      <c r="F19" s="92">
        <f>SUM(F12:G17)-F18</f>
        <v>6729477.0399999991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398</v>
      </c>
      <c r="D20" s="224"/>
      <c r="E20" s="223"/>
      <c r="F20" s="59">
        <v>243.78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397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396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395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394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393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392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391</v>
      </c>
      <c r="D27" s="251"/>
      <c r="E27" s="250"/>
      <c r="F27" s="249">
        <f>SUM(F20:G26)</f>
        <v>243.78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390</v>
      </c>
      <c r="D28" s="162"/>
      <c r="E28" s="161"/>
      <c r="F28" s="247">
        <f>F27+F19</f>
        <v>6729720.8199999994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389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388</v>
      </c>
      <c r="D31" s="241"/>
      <c r="E31" s="240"/>
      <c r="F31" s="239">
        <f>F32+SUM(F38:F41)+F55</f>
        <v>5055481.7255999921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387</v>
      </c>
      <c r="D32" s="236"/>
      <c r="E32" s="235"/>
      <c r="F32" s="234">
        <f>F33+F36+F37</f>
        <v>4106996.9099999922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386</v>
      </c>
      <c r="D33" s="231"/>
      <c r="E33" s="230"/>
      <c r="F33" s="229">
        <f>F34+F35</f>
        <v>3236874.0799999926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385</v>
      </c>
      <c r="B34" s="3" t="s">
        <v>378</v>
      </c>
      <c r="C34" s="225" t="s">
        <v>384</v>
      </c>
      <c r="D34" s="224"/>
      <c r="E34" s="223"/>
      <c r="F34" s="31">
        <f>'[1]TCE - ANEXO II - Preencher'!Y1</f>
        <v>2087645.4199999906</v>
      </c>
      <c r="G34" s="30"/>
      <c r="H34" s="57" t="s">
        <v>376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383</v>
      </c>
      <c r="B35" s="3" t="s">
        <v>378</v>
      </c>
      <c r="C35" s="225" t="s">
        <v>382</v>
      </c>
      <c r="D35" s="224"/>
      <c r="E35" s="223"/>
      <c r="F35" s="31">
        <f>'[1]TCE - ANEXO II - Preencher'!Y2</f>
        <v>1149228.6600000018</v>
      </c>
      <c r="G35" s="30"/>
      <c r="H35" s="57" t="s">
        <v>376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381</v>
      </c>
      <c r="B36" s="3" t="s">
        <v>378</v>
      </c>
      <c r="C36" s="225" t="s">
        <v>380</v>
      </c>
      <c r="D36" s="224"/>
      <c r="E36" s="223"/>
      <c r="F36" s="31">
        <f>'[1]TCE - ANEXO II - Preencher'!Y4</f>
        <v>8964.7999999999993</v>
      </c>
      <c r="G36" s="30"/>
      <c r="H36" s="57" t="s">
        <v>376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379</v>
      </c>
      <c r="B37" s="3" t="s">
        <v>378</v>
      </c>
      <c r="C37" s="225" t="s">
        <v>377</v>
      </c>
      <c r="D37" s="224"/>
      <c r="E37" s="223"/>
      <c r="F37" s="31">
        <f>'[1]TCE - ANEXO II - Preencher'!Y3</f>
        <v>861158.0299999998</v>
      </c>
      <c r="G37" s="30"/>
      <c r="H37" s="57" t="s">
        <v>376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356</v>
      </c>
      <c r="B38" s="3" t="s">
        <v>355</v>
      </c>
      <c r="C38" s="225" t="s">
        <v>375</v>
      </c>
      <c r="D38" s="224"/>
      <c r="E38" s="223"/>
      <c r="F38" s="31">
        <f>[1]MEM.CÁLC.FP.!$D$97</f>
        <v>332500.43279999995</v>
      </c>
      <c r="G38" s="30"/>
      <c r="H38" s="57" t="s">
        <v>351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358</v>
      </c>
      <c r="B39" s="3" t="s">
        <v>355</v>
      </c>
      <c r="C39" s="225" t="s">
        <v>374</v>
      </c>
      <c r="D39" s="224"/>
      <c r="E39" s="223"/>
      <c r="F39" s="31">
        <f>IF(G6="SIM","",[1]MEM.CÁLC.FP.!$D$98)</f>
        <v>41747.910000000003</v>
      </c>
      <c r="G39" s="30"/>
      <c r="H39" s="57" t="s">
        <v>351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373</v>
      </c>
      <c r="B40" s="2" t="s">
        <v>372</v>
      </c>
      <c r="C40" s="225" t="s">
        <v>371</v>
      </c>
      <c r="D40" s="224"/>
      <c r="E40" s="223"/>
      <c r="F40" s="31">
        <f>[1]MEM.CÁLC.FP.!$C$101</f>
        <v>61914.850000000013</v>
      </c>
      <c r="G40" s="30"/>
      <c r="H40" s="57" t="s">
        <v>351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370</v>
      </c>
      <c r="D41" s="162"/>
      <c r="E41" s="161"/>
      <c r="F41" s="92">
        <f>F42+F46+F50</f>
        <v>512321.62280000001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369</v>
      </c>
      <c r="D42" s="220"/>
      <c r="E42" s="219"/>
      <c r="F42" s="170">
        <f>SUM(F43:G45)</f>
        <v>401769.84600000002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368</v>
      </c>
      <c r="D43" s="182"/>
      <c r="E43" s="181"/>
      <c r="F43" s="31">
        <f>SUM([1]MEM.CÁLC.FP.!D6:D7)</f>
        <v>368596.2</v>
      </c>
      <c r="G43" s="30"/>
      <c r="H43" s="57" t="s">
        <v>351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356</v>
      </c>
      <c r="B44" s="3" t="s">
        <v>355</v>
      </c>
      <c r="C44" s="183" t="s">
        <v>367</v>
      </c>
      <c r="D44" s="182"/>
      <c r="E44" s="181"/>
      <c r="F44" s="31">
        <f>SUM([1]MEM.CÁLC.FP.!F6:F7)</f>
        <v>29487.696</v>
      </c>
      <c r="G44" s="30"/>
      <c r="H44" s="57" t="s">
        <v>351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358</v>
      </c>
      <c r="B45" s="3" t="s">
        <v>355</v>
      </c>
      <c r="C45" s="183" t="s">
        <v>366</v>
      </c>
      <c r="D45" s="182"/>
      <c r="E45" s="181"/>
      <c r="F45" s="31">
        <f>IF(G6="SIM","",SUM([1]MEM.CÁLC.FP.!G6:G7))</f>
        <v>3685.95</v>
      </c>
      <c r="G45" s="30"/>
      <c r="H45" s="57" t="s">
        <v>351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365</v>
      </c>
      <c r="D46" s="162"/>
      <c r="E46" s="161"/>
      <c r="F46" s="92">
        <f>SUM(F47:G49)</f>
        <v>1212.8368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364</v>
      </c>
      <c r="D47" s="182"/>
      <c r="E47" s="181"/>
      <c r="F47" s="31">
        <f>SUM([1]MEM.CÁLC.FP.!D9:D10)</f>
        <v>0</v>
      </c>
      <c r="G47" s="30"/>
      <c r="H47" s="57" t="s">
        <v>351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356</v>
      </c>
      <c r="B48" s="3" t="s">
        <v>355</v>
      </c>
      <c r="C48" s="183" t="s">
        <v>363</v>
      </c>
      <c r="D48" s="182"/>
      <c r="E48" s="181"/>
      <c r="F48" s="31">
        <f>SUM([1]MEM.CÁLC.FP.!F9:F10)</f>
        <v>1212.8368</v>
      </c>
      <c r="G48" s="30"/>
      <c r="H48" s="57" t="s">
        <v>351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358</v>
      </c>
      <c r="B49" s="3" t="s">
        <v>355</v>
      </c>
      <c r="C49" s="183" t="s">
        <v>362</v>
      </c>
      <c r="D49" s="182"/>
      <c r="E49" s="181"/>
      <c r="F49" s="31">
        <f>IF(G6="SIM","",SUM([1]MEM.CÁLC.FP.!G9:G10))</f>
        <v>0</v>
      </c>
      <c r="G49" s="30"/>
      <c r="H49" s="57" t="s">
        <v>351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361</v>
      </c>
      <c r="D50" s="162"/>
      <c r="E50" s="161"/>
      <c r="F50" s="92">
        <f>SUM(F51:G54)</f>
        <v>109338.93999999999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360</v>
      </c>
      <c r="D51" s="182"/>
      <c r="E51" s="181"/>
      <c r="F51" s="31">
        <f>[1]MEM.CÁLC.FP.!D12+[1]MEM.CÁLC.FP.!D14-[1]MEM.CÁLC.FP.!D13-[1]MEM.CÁLC.FP.!D15</f>
        <v>93216.45</v>
      </c>
      <c r="G51" s="30"/>
      <c r="H51" s="57" t="s">
        <v>351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356</v>
      </c>
      <c r="B52" s="3" t="s">
        <v>355</v>
      </c>
      <c r="C52" s="183" t="s">
        <v>359</v>
      </c>
      <c r="D52" s="182"/>
      <c r="E52" s="181"/>
      <c r="F52" s="31">
        <f>SUM([1]MEM.CÁLC.FP.!F12:F15)</f>
        <v>3310.34</v>
      </c>
      <c r="G52" s="30"/>
      <c r="H52" s="57" t="s">
        <v>351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358</v>
      </c>
      <c r="B53" s="3" t="s">
        <v>355</v>
      </c>
      <c r="C53" s="183" t="s">
        <v>357</v>
      </c>
      <c r="D53" s="182"/>
      <c r="E53" s="181"/>
      <c r="F53" s="31">
        <f>IF(G6="SIM","",SUM([1]MEM.CÁLC.FP.!G12:G15))</f>
        <v>494.75</v>
      </c>
      <c r="G53" s="30"/>
      <c r="H53" s="57" t="s">
        <v>351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356</v>
      </c>
      <c r="B54" s="3" t="s">
        <v>355</v>
      </c>
      <c r="C54" s="183" t="s">
        <v>354</v>
      </c>
      <c r="D54" s="182"/>
      <c r="E54" s="181"/>
      <c r="F54" s="31">
        <f>SUM([1]MEM.CÁLC.FP.!H12:H15)</f>
        <v>12317.399999999998</v>
      </c>
      <c r="G54" s="30"/>
      <c r="H54" s="57" t="s">
        <v>351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353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352</v>
      </c>
      <c r="D56" s="182"/>
      <c r="E56" s="181"/>
      <c r="F56" s="31">
        <f>[1]MEM.CÁLC.FP.!J17</f>
        <v>0</v>
      </c>
      <c r="G56" s="30"/>
      <c r="H56" s="57" t="s">
        <v>351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A57" s="4" t="s">
        <v>350</v>
      </c>
      <c r="B57" s="3" t="s">
        <v>349</v>
      </c>
      <c r="C57" s="163" t="s">
        <v>348</v>
      </c>
      <c r="D57" s="162"/>
      <c r="E57" s="161"/>
      <c r="F57" s="92">
        <f>SUM(F58:G65)</f>
        <v>321189.64999999997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347</v>
      </c>
      <c r="B58" s="3" t="s">
        <v>346</v>
      </c>
      <c r="C58" s="183" t="s">
        <v>345</v>
      </c>
      <c r="D58" s="182"/>
      <c r="E58" s="181"/>
      <c r="F58" s="59">
        <v>196143.72</v>
      </c>
      <c r="G58" s="58"/>
      <c r="H58" s="57" t="s">
        <v>289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344</v>
      </c>
      <c r="B59" s="3" t="s">
        <v>324</v>
      </c>
      <c r="C59" s="183" t="s">
        <v>343</v>
      </c>
      <c r="D59" s="182"/>
      <c r="E59" s="181"/>
      <c r="F59" s="59">
        <v>109871.59</v>
      </c>
      <c r="G59" s="58"/>
      <c r="H59" s="57" t="s">
        <v>289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342</v>
      </c>
      <c r="B60" s="3" t="s">
        <v>316</v>
      </c>
      <c r="C60" s="183" t="s">
        <v>341</v>
      </c>
      <c r="D60" s="182"/>
      <c r="E60" s="181"/>
      <c r="F60" s="59">
        <v>1923.72</v>
      </c>
      <c r="G60" s="58"/>
      <c r="H60" s="57" t="s">
        <v>289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340</v>
      </c>
      <c r="B61" s="3" t="s">
        <v>339</v>
      </c>
      <c r="C61" s="183" t="s">
        <v>338</v>
      </c>
      <c r="D61" s="182"/>
      <c r="E61" s="181"/>
      <c r="F61" s="59">
        <v>0</v>
      </c>
      <c r="G61" s="58"/>
      <c r="H61" s="57" t="s">
        <v>289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337</v>
      </c>
      <c r="B62" s="3" t="s">
        <v>336</v>
      </c>
      <c r="C62" s="183" t="s">
        <v>335</v>
      </c>
      <c r="D62" s="182"/>
      <c r="E62" s="181"/>
      <c r="F62" s="59">
        <v>0</v>
      </c>
      <c r="G62" s="58"/>
      <c r="H62" s="57" t="s">
        <v>289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334</v>
      </c>
      <c r="B63" s="3" t="s">
        <v>333</v>
      </c>
      <c r="C63" s="183" t="s">
        <v>332</v>
      </c>
      <c r="D63" s="182"/>
      <c r="E63" s="181"/>
      <c r="F63" s="59">
        <v>0</v>
      </c>
      <c r="G63" s="58"/>
      <c r="H63" s="57" t="s">
        <v>289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331</v>
      </c>
      <c r="B64" s="3" t="s">
        <v>292</v>
      </c>
      <c r="C64" s="183" t="s">
        <v>330</v>
      </c>
      <c r="D64" s="182"/>
      <c r="E64" s="181"/>
      <c r="F64" s="59">
        <v>13250.62</v>
      </c>
      <c r="G64" s="58"/>
      <c r="H64" s="57" t="s">
        <v>289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/>
      <c r="B65" s="3"/>
      <c r="C65" s="183" t="s">
        <v>329</v>
      </c>
      <c r="D65" s="182"/>
      <c r="E65" s="181"/>
      <c r="F65" s="59">
        <v>0</v>
      </c>
      <c r="G65" s="58"/>
      <c r="H65" s="57" t="s">
        <v>289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A66" s="4" t="s">
        <v>328</v>
      </c>
      <c r="B66" s="3" t="s">
        <v>327</v>
      </c>
      <c r="C66" s="163" t="s">
        <v>326</v>
      </c>
      <c r="D66" s="162"/>
      <c r="E66" s="161"/>
      <c r="F66" s="92">
        <f>SUM(F67:G71)+F72+F81+F82</f>
        <v>281254.05000000005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325</v>
      </c>
      <c r="B67" s="3" t="s">
        <v>324</v>
      </c>
      <c r="C67" s="183" t="s">
        <v>323</v>
      </c>
      <c r="D67" s="182"/>
      <c r="E67" s="181"/>
      <c r="F67" s="59">
        <v>40792.81</v>
      </c>
      <c r="G67" s="58"/>
      <c r="H67" s="57" t="s">
        <v>289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322</v>
      </c>
      <c r="B68" s="3" t="s">
        <v>321</v>
      </c>
      <c r="C68" s="183" t="s">
        <v>320</v>
      </c>
      <c r="D68" s="182"/>
      <c r="E68" s="181"/>
      <c r="F68" s="59">
        <f>143508.67+27204.13</f>
        <v>170712.80000000002</v>
      </c>
      <c r="G68" s="58"/>
      <c r="H68" s="57" t="s">
        <v>289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319</v>
      </c>
      <c r="B69" s="3" t="s">
        <v>305</v>
      </c>
      <c r="C69" s="183" t="s">
        <v>318</v>
      </c>
      <c r="D69" s="182"/>
      <c r="E69" s="181"/>
      <c r="F69" s="59">
        <v>15114.41</v>
      </c>
      <c r="G69" s="58"/>
      <c r="H69" s="57" t="s">
        <v>289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317</v>
      </c>
      <c r="B70" s="3" t="s">
        <v>316</v>
      </c>
      <c r="C70" s="183" t="s">
        <v>315</v>
      </c>
      <c r="D70" s="182"/>
      <c r="E70" s="181"/>
      <c r="F70" s="59">
        <v>6832.44</v>
      </c>
      <c r="G70" s="58"/>
      <c r="H70" s="57" t="s">
        <v>289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/>
      <c r="B71" s="3"/>
      <c r="C71" s="183" t="s">
        <v>314</v>
      </c>
      <c r="D71" s="182"/>
      <c r="E71" s="181"/>
      <c r="F71" s="59"/>
      <c r="G71" s="58"/>
      <c r="H71" s="57" t="s">
        <v>289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A72" s="4" t="s">
        <v>313</v>
      </c>
      <c r="B72" s="3" t="s">
        <v>312</v>
      </c>
      <c r="C72" s="163" t="s">
        <v>311</v>
      </c>
      <c r="D72" s="162"/>
      <c r="E72" s="161"/>
      <c r="F72" s="217">
        <f>F73+F74</f>
        <v>31253.39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/>
      <c r="B73" s="3"/>
      <c r="C73" s="183" t="s">
        <v>310</v>
      </c>
      <c r="D73" s="182"/>
      <c r="E73" s="181"/>
      <c r="F73" s="59">
        <v>26930.39</v>
      </c>
      <c r="G73" s="58"/>
      <c r="H73" s="57" t="s">
        <v>289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A74" s="4" t="s">
        <v>309</v>
      </c>
      <c r="B74" s="3" t="s">
        <v>300</v>
      </c>
      <c r="C74" s="163" t="s">
        <v>308</v>
      </c>
      <c r="D74" s="162"/>
      <c r="E74" s="161"/>
      <c r="F74" s="217">
        <f>F75+F76+F79+F80</f>
        <v>4323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/>
      <c r="B75" s="3"/>
      <c r="C75" s="183" t="s">
        <v>307</v>
      </c>
      <c r="D75" s="182"/>
      <c r="E75" s="181"/>
      <c r="F75" s="59"/>
      <c r="G75" s="58"/>
      <c r="H75" s="57" t="s">
        <v>289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A76" s="4" t="s">
        <v>306</v>
      </c>
      <c r="B76" s="3" t="s">
        <v>305</v>
      </c>
      <c r="C76" s="163" t="s">
        <v>304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303</v>
      </c>
      <c r="B77" s="3" t="s">
        <v>300</v>
      </c>
      <c r="C77" s="183" t="s">
        <v>302</v>
      </c>
      <c r="D77" s="182"/>
      <c r="E77" s="181"/>
      <c r="F77" s="59">
        <v>0</v>
      </c>
      <c r="G77" s="58"/>
      <c r="H77" s="57" t="s">
        <v>289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301</v>
      </c>
      <c r="B78" s="3" t="s">
        <v>300</v>
      </c>
      <c r="C78" s="183" t="s">
        <v>299</v>
      </c>
      <c r="D78" s="182"/>
      <c r="E78" s="181"/>
      <c r="F78" s="59">
        <v>0</v>
      </c>
      <c r="G78" s="58"/>
      <c r="H78" s="57" t="s">
        <v>289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298</v>
      </c>
      <c r="B79" s="3" t="s">
        <v>292</v>
      </c>
      <c r="C79" s="183" t="s">
        <v>297</v>
      </c>
      <c r="D79" s="182"/>
      <c r="E79" s="181"/>
      <c r="F79" s="59">
        <v>4223</v>
      </c>
      <c r="G79" s="58"/>
      <c r="H79" s="57" t="s">
        <v>289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296</v>
      </c>
      <c r="B80" s="3" t="s">
        <v>295</v>
      </c>
      <c r="C80" s="183" t="s">
        <v>294</v>
      </c>
      <c r="D80" s="182"/>
      <c r="E80" s="181"/>
      <c r="F80" s="59">
        <v>100</v>
      </c>
      <c r="G80" s="58"/>
      <c r="H80" s="57" t="s">
        <v>289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293</v>
      </c>
      <c r="B81" s="3" t="s">
        <v>292</v>
      </c>
      <c r="C81" s="183" t="s">
        <v>291</v>
      </c>
      <c r="D81" s="182"/>
      <c r="E81" s="181"/>
      <c r="F81" s="59">
        <v>16212.2</v>
      </c>
      <c r="G81" s="58"/>
      <c r="H81" s="57" t="s">
        <v>289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/>
      <c r="B82" s="3"/>
      <c r="C82" s="183" t="s">
        <v>290</v>
      </c>
      <c r="D82" s="182"/>
      <c r="E82" s="181"/>
      <c r="F82" s="59">
        <v>336</v>
      </c>
      <c r="G82" s="58"/>
      <c r="H82" s="57" t="s">
        <v>289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A83" s="184" t="s">
        <v>288</v>
      </c>
      <c r="B83" s="3" t="s">
        <v>287</v>
      </c>
      <c r="C83" s="163" t="s">
        <v>286</v>
      </c>
      <c r="D83" s="162"/>
      <c r="E83" s="161"/>
      <c r="F83" s="92">
        <f>F84+F85+F88</f>
        <v>3147.36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4"/>
      <c r="B84" s="3"/>
      <c r="C84" s="183" t="s">
        <v>285</v>
      </c>
      <c r="D84" s="182"/>
      <c r="E84" s="181"/>
      <c r="F84" s="31">
        <f>SUMIF('[1]TCE - ANEXO IV - Preencher'!$D:$D,'CONTÁBIL- FINANCEIRA '!A83,'[1]TCE - ANEXO IV - Preencher'!$N:$N)</f>
        <v>1363.28</v>
      </c>
      <c r="G84" s="30"/>
      <c r="H84" s="57" t="s">
        <v>108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A85" s="184" t="s">
        <v>284</v>
      </c>
      <c r="B85" s="3" t="s">
        <v>164</v>
      </c>
      <c r="C85" s="163" t="s">
        <v>283</v>
      </c>
      <c r="D85" s="162"/>
      <c r="E85" s="161"/>
      <c r="F85" s="92">
        <f>F86+F87</f>
        <v>354.18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282</v>
      </c>
      <c r="B86" s="3" t="s">
        <v>164</v>
      </c>
      <c r="C86" s="183" t="s">
        <v>281</v>
      </c>
      <c r="D86" s="182"/>
      <c r="E86" s="181"/>
      <c r="F86" s="31">
        <f>SUMIF('[1]TCE - ANEXO IV - Preencher'!$D:$D,'CONTÁBIL- FINANCEIRA '!A85,'[1]TCE - ANEXO IV - Preencher'!$N:$N)</f>
        <v>354.18</v>
      </c>
      <c r="G86" s="30"/>
      <c r="H86" s="57" t="s">
        <v>108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4"/>
      <c r="B87" s="3"/>
      <c r="C87" s="183" t="s">
        <v>280</v>
      </c>
      <c r="D87" s="182"/>
      <c r="E87" s="181"/>
      <c r="F87" s="31">
        <f>SUMIF('[1]TCE - ANEXO IV - Preencher'!$D:$D,'CONTÁBIL- FINANCEIRA '!A86,'[1]TCE - ANEXO IV - Preencher'!$N:$N)</f>
        <v>0</v>
      </c>
      <c r="G87" s="30"/>
      <c r="H87" s="57" t="s">
        <v>108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A88" s="184" t="s">
        <v>279</v>
      </c>
      <c r="B88" s="3" t="s">
        <v>276</v>
      </c>
      <c r="C88" s="163" t="s">
        <v>278</v>
      </c>
      <c r="D88" s="162"/>
      <c r="E88" s="161"/>
      <c r="F88" s="92">
        <f>F89+F90</f>
        <v>1429.9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277</v>
      </c>
      <c r="B89" s="3" t="s">
        <v>276</v>
      </c>
      <c r="C89" s="183" t="s">
        <v>275</v>
      </c>
      <c r="D89" s="182"/>
      <c r="E89" s="181"/>
      <c r="F89" s="31">
        <f>SUMIF('[1]TCE - ANEXO IV - Preencher'!$D:$D,'CONTÁBIL- FINANCEIRA '!A88,'[1]TCE - ANEXO IV - Preencher'!$N:$N)</f>
        <v>592</v>
      </c>
      <c r="G89" s="30"/>
      <c r="H89" s="57" t="s">
        <v>108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4"/>
      <c r="B90" s="3"/>
      <c r="C90" s="183" t="s">
        <v>274</v>
      </c>
      <c r="D90" s="182"/>
      <c r="E90" s="181"/>
      <c r="F90" s="31">
        <f>SUMIF('[1]TCE - ANEXO IV - Preencher'!$D:$D,'CONTÁBIL- FINANCEIRA '!A89,'[1]TCE - ANEXO IV - Preencher'!$N:$N)</f>
        <v>837.9</v>
      </c>
      <c r="G90" s="30"/>
      <c r="H90" s="57" t="s">
        <v>108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94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273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44682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92</v>
      </c>
      <c r="D99" s="192"/>
      <c r="E99" s="140" t="s">
        <v>91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HMR - Dra. Mercês Pontes Cunha</v>
      </c>
      <c r="D100" s="188"/>
      <c r="E100" s="187" t="str">
        <f>IF(E7=0,"",E7)</f>
        <v>Isabela Coutinho Neiva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272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271</v>
      </c>
      <c r="D102" s="162"/>
      <c r="E102" s="161"/>
      <c r="F102" s="26">
        <f>F103+F106+F107+F108+F116+F114+F115</f>
        <v>332048.07999999996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A103" s="184" t="s">
        <v>270</v>
      </c>
      <c r="B103" s="3" t="s">
        <v>269</v>
      </c>
      <c r="C103" s="163" t="s">
        <v>268</v>
      </c>
      <c r="D103" s="162"/>
      <c r="E103" s="161"/>
      <c r="F103" s="26">
        <f>SUM(F104:G105)</f>
        <v>4335.67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267</v>
      </c>
      <c r="B104" s="3" t="s">
        <v>266</v>
      </c>
      <c r="C104" s="183" t="s">
        <v>265</v>
      </c>
      <c r="D104" s="182"/>
      <c r="E104" s="181"/>
      <c r="F104" s="31">
        <f>SUMIF('[1]TCE - ANEXO IV - Preencher'!$D:$D,'CONTÁBIL- FINANCEIRA '!A103,'[1]TCE - ANEXO IV - Preencher'!$N:$N)</f>
        <v>1479.57</v>
      </c>
      <c r="G104" s="30"/>
      <c r="H104" s="57" t="s">
        <v>108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264</v>
      </c>
      <c r="B105" s="3" t="s">
        <v>263</v>
      </c>
      <c r="C105" s="183" t="s">
        <v>262</v>
      </c>
      <c r="D105" s="182"/>
      <c r="E105" s="181"/>
      <c r="F105" s="31">
        <f>SUMIF('[1]TCE - ANEXO IV - Preencher'!$D:$D,'CONTÁBIL- FINANCEIRA '!A104,'[1]TCE - ANEXO IV - Preencher'!$N:$N)</f>
        <v>2856.1</v>
      </c>
      <c r="G105" s="30"/>
      <c r="H105" s="57" t="s">
        <v>108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261</v>
      </c>
      <c r="B106" s="3" t="s">
        <v>260</v>
      </c>
      <c r="C106" s="183" t="s">
        <v>259</v>
      </c>
      <c r="D106" s="182"/>
      <c r="E106" s="181"/>
      <c r="F106" s="31">
        <f>SUMIF('[1]TCE - ANEXO IV - Preencher'!$D:$D,'CONTÁBIL- FINANCEIRA '!A105,'[1]TCE - ANEXO IV - Preencher'!$N:$N)</f>
        <v>37013.56</v>
      </c>
      <c r="G106" s="30"/>
      <c r="H106" s="57" t="s">
        <v>108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4"/>
      <c r="B107" s="3"/>
      <c r="C107" s="183" t="s">
        <v>258</v>
      </c>
      <c r="D107" s="182"/>
      <c r="E107" s="181"/>
      <c r="F107" s="31">
        <f>SUMIF('[1]TCE - ANEXO IV - Preencher'!$D:$D,'CONTÁBIL- FINANCEIRA '!A106,'[1]TCE - ANEXO IV - Preencher'!$N:$N)</f>
        <v>212016.05</v>
      </c>
      <c r="G107" s="30"/>
      <c r="H107" s="57" t="s">
        <v>108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A108" s="184" t="s">
        <v>257</v>
      </c>
      <c r="B108" s="3" t="s">
        <v>256</v>
      </c>
      <c r="C108" s="163" t="s">
        <v>255</v>
      </c>
      <c r="D108" s="162"/>
      <c r="E108" s="161"/>
      <c r="F108" s="26">
        <f>F109+F110+F111+F112+F113</f>
        <v>74952.05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254</v>
      </c>
      <c r="B109" s="3" t="s">
        <v>253</v>
      </c>
      <c r="C109" s="183" t="s">
        <v>252</v>
      </c>
      <c r="D109" s="182"/>
      <c r="E109" s="181"/>
      <c r="F109" s="31">
        <f>SUMIF('[1]TCE - ANEXO IV - Preencher'!$D:$D,'CONTÁBIL- FINANCEIRA '!A108,'[1]TCE - ANEXO IV - Preencher'!$N:$N)</f>
        <v>0</v>
      </c>
      <c r="G109" s="30"/>
      <c r="H109" s="57" t="s">
        <v>108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251</v>
      </c>
      <c r="B110" s="3" t="s">
        <v>250</v>
      </c>
      <c r="C110" s="183" t="s">
        <v>249</v>
      </c>
      <c r="D110" s="182"/>
      <c r="E110" s="181"/>
      <c r="F110" s="31">
        <f>SUMIF('[1]TCE - ANEXO IV - Preencher'!$D:$D,'CONTÁBIL- FINANCEIRA '!A109,'[1]TCE - ANEXO IV - Preencher'!$N:$N)</f>
        <v>0</v>
      </c>
      <c r="G110" s="30"/>
      <c r="H110" s="57" t="s">
        <v>108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248</v>
      </c>
      <c r="B111" s="3" t="s">
        <v>247</v>
      </c>
      <c r="C111" s="183" t="s">
        <v>246</v>
      </c>
      <c r="D111" s="182"/>
      <c r="E111" s="181"/>
      <c r="F111" s="31">
        <f>SUMIF('[1]TCE - ANEXO IV - Preencher'!$D:$D,'CONTÁBIL- FINANCEIRA '!A110,'[1]TCE - ANEXO IV - Preencher'!$N:$N)</f>
        <v>69422.05</v>
      </c>
      <c r="G111" s="30"/>
      <c r="H111" s="57" t="s">
        <v>108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245</v>
      </c>
      <c r="B112" s="3" t="s">
        <v>219</v>
      </c>
      <c r="C112" s="183" t="s">
        <v>244</v>
      </c>
      <c r="D112" s="182"/>
      <c r="E112" s="181"/>
      <c r="F112" s="31">
        <f>SUMIF('[1]TCE - ANEXO IV - Preencher'!$D:$D,'CONTÁBIL- FINANCEIRA '!A111,'[1]TCE - ANEXO IV - Preencher'!$N:$N)</f>
        <v>0</v>
      </c>
      <c r="G112" s="30"/>
      <c r="H112" s="57" t="s">
        <v>108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243</v>
      </c>
      <c r="B113" s="3" t="s">
        <v>242</v>
      </c>
      <c r="C113" s="183" t="s">
        <v>241</v>
      </c>
      <c r="D113" s="182"/>
      <c r="E113" s="181"/>
      <c r="F113" s="31">
        <f>SUMIF('[1]TCE - ANEXO IV - Preencher'!$D:$D,'CONTÁBIL- FINANCEIRA '!A112,'[1]TCE - ANEXO IV - Preencher'!$N:$N)</f>
        <v>5530</v>
      </c>
      <c r="G113" s="30"/>
      <c r="H113" s="57" t="s">
        <v>108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240</v>
      </c>
      <c r="B114" s="3" t="s">
        <v>239</v>
      </c>
      <c r="C114" s="183" t="s">
        <v>238</v>
      </c>
      <c r="D114" s="182"/>
      <c r="E114" s="181"/>
      <c r="F114" s="31">
        <f>SUMIF('[1]TCE - ANEXO IV - Preencher'!$D:$D,'CONTÁBIL- FINANCEIRA '!A113,'[1]TCE - ANEXO IV - Preencher'!$N:$N)</f>
        <v>0</v>
      </c>
      <c r="G114" s="30"/>
      <c r="H114" s="57" t="s">
        <v>108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4"/>
      <c r="B115" s="3"/>
      <c r="C115" s="183" t="s">
        <v>237</v>
      </c>
      <c r="D115" s="182"/>
      <c r="E115" s="181"/>
      <c r="F115" s="31">
        <f>SUMIF('[1]TCE - ANEXO IV - Preencher'!$D:$D,'CONTÁBIL- FINANCEIRA '!A114,'[1]TCE - ANEXO IV - Preencher'!$N:$N)</f>
        <v>0</v>
      </c>
      <c r="G115" s="30"/>
      <c r="H115" s="57" t="s">
        <v>108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A116" s="4" t="s">
        <v>236</v>
      </c>
      <c r="B116" s="3" t="s">
        <v>154</v>
      </c>
      <c r="C116" s="163" t="s">
        <v>235</v>
      </c>
      <c r="D116" s="162"/>
      <c r="E116" s="161"/>
      <c r="F116" s="26">
        <f>F117+F118</f>
        <v>3730.75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184" t="s">
        <v>234</v>
      </c>
      <c r="B117" s="3" t="s">
        <v>164</v>
      </c>
      <c r="C117" s="183" t="s">
        <v>233</v>
      </c>
      <c r="D117" s="182"/>
      <c r="E117" s="181"/>
      <c r="F117" s="31">
        <f>SUMIF('[1]TCE - ANEXO IV - Preencher'!$D:$D,'CONTÁBIL- FINANCEIRA '!A116,'[1]TCE - ANEXO IV - Preencher'!$N:$N)</f>
        <v>1800</v>
      </c>
      <c r="G117" s="30"/>
      <c r="H117" s="57" t="s">
        <v>108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4"/>
      <c r="B118" s="3"/>
      <c r="C118" s="183" t="s">
        <v>232</v>
      </c>
      <c r="D118" s="182"/>
      <c r="E118" s="181"/>
      <c r="F118" s="31">
        <f>SUMIF('[1]TCE - ANEXO IV - Preencher'!$D:$D,'CONTÁBIL- FINANCEIRA '!A117,'[1]TCE - ANEXO IV - Preencher'!$N:$N)</f>
        <v>1930.7499999999998</v>
      </c>
      <c r="G118" s="30"/>
      <c r="H118" s="57" t="s">
        <v>108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231</v>
      </c>
      <c r="D119" s="162"/>
      <c r="E119" s="161"/>
      <c r="F119" s="26">
        <f>F120+F135+F139</f>
        <v>521464.58999999997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230</v>
      </c>
      <c r="D120" s="162"/>
      <c r="E120" s="161"/>
      <c r="F120" s="26">
        <f>F121+F128+F132</f>
        <v>376221.63999999996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A121" s="184" t="s">
        <v>229</v>
      </c>
      <c r="B121" s="3" t="s">
        <v>196</v>
      </c>
      <c r="C121" s="163" t="s">
        <v>228</v>
      </c>
      <c r="D121" s="162"/>
      <c r="E121" s="161"/>
      <c r="F121" s="26">
        <f>SUM(F122:G127)</f>
        <v>337010.52999999997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227</v>
      </c>
      <c r="B122" s="3" t="s">
        <v>173</v>
      </c>
      <c r="C122" s="183" t="s">
        <v>226</v>
      </c>
      <c r="D122" s="182"/>
      <c r="E122" s="181"/>
      <c r="F122" s="31">
        <f>SUMIF('[1]TCE - ANEXO IV - Preencher'!$D:$D,'CONTÁBIL- FINANCEIRA '!A121,'[1]TCE - ANEXO IV - Preencher'!$N:$N)</f>
        <v>92256.23</v>
      </c>
      <c r="G122" s="30"/>
      <c r="H122" s="57" t="s">
        <v>108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225</v>
      </c>
      <c r="B123" s="3" t="s">
        <v>196</v>
      </c>
      <c r="C123" s="183" t="s">
        <v>224</v>
      </c>
      <c r="D123" s="182"/>
      <c r="E123" s="181"/>
      <c r="F123" s="31">
        <f>SUMIF('[1]TCE - ANEXO IV - Preencher'!$D:$D,'CONTÁBIL- FINANCEIRA '!A122,'[1]TCE - ANEXO IV - Preencher'!$N:$N)</f>
        <v>0</v>
      </c>
      <c r="G123" s="30"/>
      <c r="H123" s="57" t="s">
        <v>108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223</v>
      </c>
      <c r="B124" s="3" t="s">
        <v>222</v>
      </c>
      <c r="C124" s="183" t="s">
        <v>221</v>
      </c>
      <c r="D124" s="182"/>
      <c r="E124" s="181"/>
      <c r="F124" s="31">
        <f>SUMIF('[1]TCE - ANEXO IV - Preencher'!$D:$D,'CONTÁBIL- FINANCEIRA '!A123,'[1]TCE - ANEXO IV - Preencher'!$N:$N)</f>
        <v>211150.3</v>
      </c>
      <c r="G124" s="30"/>
      <c r="H124" s="57" t="s">
        <v>108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220</v>
      </c>
      <c r="B125" s="3" t="s">
        <v>219</v>
      </c>
      <c r="C125" s="183" t="s">
        <v>218</v>
      </c>
      <c r="D125" s="182"/>
      <c r="E125" s="181"/>
      <c r="F125" s="31">
        <f>SUMIF('[1]TCE - ANEXO IV - Preencher'!$D:$D,'CONTÁBIL- FINANCEIRA '!A124,'[1]TCE - ANEXO IV - Preencher'!$N:$N)</f>
        <v>0</v>
      </c>
      <c r="G125" s="30"/>
      <c r="H125" s="57" t="s">
        <v>108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217</v>
      </c>
      <c r="B126" s="3" t="s">
        <v>164</v>
      </c>
      <c r="C126" s="183" t="s">
        <v>216</v>
      </c>
      <c r="D126" s="182"/>
      <c r="E126" s="181"/>
      <c r="F126" s="31">
        <f>SUMIF('[1]TCE - ANEXO IV - Preencher'!$D:$D,'CONTÁBIL- FINANCEIRA '!A125,'[1]TCE - ANEXO IV - Preencher'!$N:$N)</f>
        <v>33604</v>
      </c>
      <c r="G126" s="30"/>
      <c r="H126" s="57" t="s">
        <v>108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4"/>
      <c r="B127" s="3"/>
      <c r="C127" s="183" t="s">
        <v>215</v>
      </c>
      <c r="D127" s="182"/>
      <c r="E127" s="181"/>
      <c r="F127" s="31">
        <f>SUMIF('[1]TCE - ANEXO IV - Preencher'!$D:$D,'CONTÁBIL- FINANCEIRA '!A126,'[1]TCE - ANEXO IV - Preencher'!$N:$N)</f>
        <v>0</v>
      </c>
      <c r="G127" s="30"/>
      <c r="H127" s="57" t="s">
        <v>108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A128" s="184" t="s">
        <v>214</v>
      </c>
      <c r="B128" s="3" t="s">
        <v>199</v>
      </c>
      <c r="C128" s="163" t="s">
        <v>213</v>
      </c>
      <c r="D128" s="162"/>
      <c r="E128" s="161"/>
      <c r="F128" s="26">
        <f>SUM(F129:G131)</f>
        <v>39211.110000000008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4" t="s">
        <v>212</v>
      </c>
      <c r="B129" s="3" t="s">
        <v>160</v>
      </c>
      <c r="C129" s="183" t="s">
        <v>211</v>
      </c>
      <c r="D129" s="182"/>
      <c r="E129" s="181"/>
      <c r="F129" s="31">
        <f>'[1]RPA - Preencher'!K2</f>
        <v>34613.380000000005</v>
      </c>
      <c r="G129" s="30"/>
      <c r="H129" s="57" t="s">
        <v>151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210</v>
      </c>
      <c r="B130" s="3" t="s">
        <v>199</v>
      </c>
      <c r="C130" s="183" t="s">
        <v>209</v>
      </c>
      <c r="D130" s="182"/>
      <c r="E130" s="181"/>
      <c r="F130" s="31">
        <f>'[1]RPA - Preencher'!K3</f>
        <v>4597.7300000000005</v>
      </c>
      <c r="G130" s="30"/>
      <c r="H130" s="57" t="s">
        <v>151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/>
      <c r="B131" s="3"/>
      <c r="C131" s="183" t="s">
        <v>208</v>
      </c>
      <c r="D131" s="182"/>
      <c r="E131" s="181"/>
      <c r="F131" s="31">
        <f>'[1]RPA - Preencher'!K4</f>
        <v>0</v>
      </c>
      <c r="G131" s="30"/>
      <c r="H131" s="57" t="s">
        <v>151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A132" s="184" t="s">
        <v>207</v>
      </c>
      <c r="B132" s="3" t="s">
        <v>196</v>
      </c>
      <c r="C132" s="163" t="s">
        <v>206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205</v>
      </c>
      <c r="B133" s="3" t="s">
        <v>196</v>
      </c>
      <c r="C133" s="183" t="s">
        <v>204</v>
      </c>
      <c r="D133" s="182"/>
      <c r="E133" s="181"/>
      <c r="F133" s="31">
        <f>SUMIF('[1]TCE - ANEXO IV - Preencher'!$D:$D,'CONTÁBIL- FINANCEIRA '!A132,'[1]TCE - ANEXO IV - Preencher'!$N:$N)</f>
        <v>0</v>
      </c>
      <c r="G133" s="30"/>
      <c r="H133" s="57" t="s">
        <v>108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4"/>
      <c r="B134" s="3"/>
      <c r="C134" s="183" t="s">
        <v>203</v>
      </c>
      <c r="D134" s="182"/>
      <c r="E134" s="181"/>
      <c r="F134" s="31">
        <f>SUMIF('[1]TCE - ANEXO IV - Preencher'!$D:$D,'CONTÁBIL- FINANCEIRA '!A133,'[1]TCE - ANEXO IV - Preencher'!$N:$N)</f>
        <v>0</v>
      </c>
      <c r="G134" s="30"/>
      <c r="H134" s="57" t="s">
        <v>108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A135" s="184" t="s">
        <v>202</v>
      </c>
      <c r="B135" s="3" t="s">
        <v>196</v>
      </c>
      <c r="C135" s="163" t="s">
        <v>201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4" t="s">
        <v>200</v>
      </c>
      <c r="B136" s="3" t="s">
        <v>199</v>
      </c>
      <c r="C136" s="183" t="s">
        <v>198</v>
      </c>
      <c r="D136" s="182"/>
      <c r="E136" s="181"/>
      <c r="F136" s="31">
        <f>SUMIF('[1]TCE - ANEXO IV - Preencher'!$D:$D,'CONTÁBIL- FINANCEIRA '!A135,'[1]TCE - ANEXO IV - Preencher'!$N:$N)</f>
        <v>0</v>
      </c>
      <c r="G136" s="30"/>
      <c r="H136" s="57" t="s">
        <v>108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184" t="s">
        <v>197</v>
      </c>
      <c r="B137" s="3" t="s">
        <v>196</v>
      </c>
      <c r="C137" s="183" t="s">
        <v>195</v>
      </c>
      <c r="D137" s="182"/>
      <c r="E137" s="181"/>
      <c r="F137" s="31">
        <f>'[1]RPA - Preencher'!K5</f>
        <v>0</v>
      </c>
      <c r="G137" s="30"/>
      <c r="H137" s="57" t="s">
        <v>151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4"/>
      <c r="B138" s="3"/>
      <c r="C138" s="183" t="s">
        <v>194</v>
      </c>
      <c r="D138" s="182"/>
      <c r="E138" s="181"/>
      <c r="F138" s="31">
        <f>SUMIF('[1]TCE - ANEXO IV - Preencher'!$D:$D,'CONTÁBIL- FINANCEIRA '!A137,'[1]TCE - ANEXO IV - Preencher'!$N:$N)</f>
        <v>0</v>
      </c>
      <c r="G138" s="30"/>
      <c r="H138" s="57" t="s">
        <v>108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193</v>
      </c>
      <c r="D139" s="162"/>
      <c r="E139" s="161"/>
      <c r="F139" s="26">
        <f>F140+F153</f>
        <v>145242.94999999998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192</v>
      </c>
      <c r="D140" s="162"/>
      <c r="E140" s="161"/>
      <c r="F140" s="26">
        <f>F141+SUM(F145:F152)</f>
        <v>134011.18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A141" s="184" t="s">
        <v>191</v>
      </c>
      <c r="B141" s="3" t="s">
        <v>186</v>
      </c>
      <c r="C141" s="163" t="s">
        <v>190</v>
      </c>
      <c r="D141" s="162"/>
      <c r="E141" s="161"/>
      <c r="F141" s="26">
        <f>F142+F143+F144</f>
        <v>38739.96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189</v>
      </c>
      <c r="B142" s="3" t="s">
        <v>186</v>
      </c>
      <c r="C142" s="183" t="s">
        <v>188</v>
      </c>
      <c r="D142" s="182"/>
      <c r="E142" s="181"/>
      <c r="F142" s="31">
        <f>SUMIF('[1]TCE - ANEXO IV - Preencher'!$D:$D,'CONTÁBIL- FINANCEIRA '!A141,'[1]TCE - ANEXO IV - Preencher'!$N:$N)</f>
        <v>38739.96</v>
      </c>
      <c r="G142" s="30"/>
      <c r="H142" s="57" t="s">
        <v>108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187</v>
      </c>
      <c r="B143" s="3" t="s">
        <v>186</v>
      </c>
      <c r="C143" s="183" t="s">
        <v>185</v>
      </c>
      <c r="D143" s="182"/>
      <c r="E143" s="181"/>
      <c r="F143" s="31">
        <f>SUMIF('[1]TCE - ANEXO IV - Preencher'!$D:$D,'CONTÁBIL- FINANCEIRA '!A142,'[1]TCE - ANEXO IV - Preencher'!$N:$N)</f>
        <v>0</v>
      </c>
      <c r="G143" s="30"/>
      <c r="H143" s="57" t="s">
        <v>108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184</v>
      </c>
      <c r="B144" s="3" t="s">
        <v>170</v>
      </c>
      <c r="C144" s="183" t="s">
        <v>183</v>
      </c>
      <c r="D144" s="182"/>
      <c r="E144" s="181"/>
      <c r="F144" s="31">
        <f>SUMIF('[1]TCE - ANEXO IV - Preencher'!$D:$D,'CONTÁBIL- FINANCEIRA '!A143,'[1]TCE - ANEXO IV - Preencher'!$N:$N)</f>
        <v>0</v>
      </c>
      <c r="G144" s="30"/>
      <c r="H144" s="57" t="s">
        <v>108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182</v>
      </c>
      <c r="B145" s="3" t="s">
        <v>181</v>
      </c>
      <c r="C145" s="183" t="s">
        <v>180</v>
      </c>
      <c r="D145" s="182"/>
      <c r="E145" s="181"/>
      <c r="F145" s="31">
        <f>SUMIF('[1]TCE - ANEXO IV - Preencher'!$D:$D,'CONTÁBIL- FINANCEIRA '!A144,'[1]TCE - ANEXO IV - Preencher'!$N:$N)</f>
        <v>8437.1299999999992</v>
      </c>
      <c r="G145" s="30"/>
      <c r="H145" s="57" t="s">
        <v>108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179</v>
      </c>
      <c r="B146" s="3" t="s">
        <v>178</v>
      </c>
      <c r="C146" s="183" t="s">
        <v>177</v>
      </c>
      <c r="D146" s="182"/>
      <c r="E146" s="181"/>
      <c r="F146" s="31">
        <f>SUMIF('[1]TCE - ANEXO IV - Preencher'!$D:$D,'CONTÁBIL- FINANCEIRA '!A145,'[1]TCE - ANEXO IV - Preencher'!$N:$N)</f>
        <v>44419.070000000007</v>
      </c>
      <c r="G146" s="30"/>
      <c r="H146" s="57" t="s">
        <v>108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176</v>
      </c>
      <c r="B147" s="3" t="s">
        <v>164</v>
      </c>
      <c r="C147" s="183" t="s">
        <v>175</v>
      </c>
      <c r="D147" s="182"/>
      <c r="E147" s="181"/>
      <c r="F147" s="31">
        <f>SUMIF('[1]TCE - ANEXO IV - Preencher'!$D:$D,'CONTÁBIL- FINANCEIRA '!A146,'[1]TCE - ANEXO IV - Preencher'!$N:$N)</f>
        <v>0</v>
      </c>
      <c r="G147" s="30"/>
      <c r="H147" s="57" t="s">
        <v>108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174</v>
      </c>
      <c r="B148" s="3" t="s">
        <v>173</v>
      </c>
      <c r="C148" s="183" t="s">
        <v>172</v>
      </c>
      <c r="D148" s="182"/>
      <c r="E148" s="181"/>
      <c r="F148" s="31">
        <f>SUMIF('[1]TCE - ANEXO IV - Preencher'!$D:$D,'CONTÁBIL- FINANCEIRA '!A147,'[1]TCE - ANEXO IV - Preencher'!$N:$N)</f>
        <v>8524.25</v>
      </c>
      <c r="G148" s="30"/>
      <c r="H148" s="57" t="s">
        <v>108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171</v>
      </c>
      <c r="B149" s="3" t="s">
        <v>170</v>
      </c>
      <c r="C149" s="183" t="s">
        <v>169</v>
      </c>
      <c r="D149" s="182"/>
      <c r="E149" s="181"/>
      <c r="F149" s="31">
        <f>SUMIF('[1]TCE - ANEXO IV - Preencher'!$D:$D,'CONTÁBIL- FINANCEIRA '!A148,'[1]TCE - ANEXO IV - Preencher'!$N:$N)</f>
        <v>20577.48</v>
      </c>
      <c r="G149" s="30"/>
      <c r="H149" s="57" t="s">
        <v>108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168</v>
      </c>
      <c r="B150" s="3" t="s">
        <v>167</v>
      </c>
      <c r="C150" s="183" t="s">
        <v>166</v>
      </c>
      <c r="D150" s="182"/>
      <c r="E150" s="181"/>
      <c r="F150" s="31">
        <f>SUMIF('[1]TCE - ANEXO IV - Preencher'!$D:$D,'CONTÁBIL- FINANCEIRA '!A149,'[1]TCE - ANEXO IV - Preencher'!$N:$N)</f>
        <v>0</v>
      </c>
      <c r="G150" s="30"/>
      <c r="H150" s="57" t="s">
        <v>108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165</v>
      </c>
      <c r="B151" s="3" t="s">
        <v>164</v>
      </c>
      <c r="C151" s="183" t="s">
        <v>163</v>
      </c>
      <c r="D151" s="182"/>
      <c r="E151" s="181"/>
      <c r="F151" s="31">
        <f>SUMIF('[1]TCE - ANEXO IV - Preencher'!$D:$D,'CONTÁBIL- FINANCEIRA '!A150,'[1]TCE - ANEXO IV - Preencher'!$N:$N)</f>
        <v>0</v>
      </c>
      <c r="G151" s="30"/>
      <c r="H151" s="57" t="s">
        <v>108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4"/>
      <c r="B152" s="3"/>
      <c r="C152" s="183" t="s">
        <v>162</v>
      </c>
      <c r="D152" s="182"/>
      <c r="E152" s="181"/>
      <c r="F152" s="31">
        <f>SUMIF('[1]TCE - ANEXO IV - Preencher'!$D:$D,'CONTÁBIL- FINANCEIRA '!A151,'[1]TCE - ANEXO IV - Preencher'!$N:$N)</f>
        <v>13313.29</v>
      </c>
      <c r="G152" s="30"/>
      <c r="H152" s="57" t="s">
        <v>108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A153" s="4" t="s">
        <v>161</v>
      </c>
      <c r="B153" s="3" t="s">
        <v>160</v>
      </c>
      <c r="C153" s="163" t="s">
        <v>159</v>
      </c>
      <c r="D153" s="162"/>
      <c r="E153" s="161"/>
      <c r="F153" s="26">
        <f>SUM(F154:G156)</f>
        <v>11231.769999999999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158</v>
      </c>
      <c r="B154" s="3" t="s">
        <v>157</v>
      </c>
      <c r="C154" s="183" t="s">
        <v>156</v>
      </c>
      <c r="D154" s="182"/>
      <c r="E154" s="181"/>
      <c r="F154" s="31">
        <f>'[1]RPA - Preencher'!K6</f>
        <v>3858.93</v>
      </c>
      <c r="G154" s="30"/>
      <c r="H154" s="57" t="s">
        <v>151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155</v>
      </c>
      <c r="B155" s="3" t="s">
        <v>154</v>
      </c>
      <c r="C155" s="183" t="s">
        <v>153</v>
      </c>
      <c r="D155" s="182"/>
      <c r="E155" s="181"/>
      <c r="F155" s="31">
        <f>'[1]RPA - Preencher'!K7</f>
        <v>7372.8399999999992</v>
      </c>
      <c r="G155" s="30"/>
      <c r="H155" s="57" t="s">
        <v>151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/>
      <c r="B156" s="3"/>
      <c r="C156" s="183" t="s">
        <v>152</v>
      </c>
      <c r="D156" s="182"/>
      <c r="E156" s="181"/>
      <c r="F156" s="31">
        <f>'[1]RPA - Preencher'!K8</f>
        <v>0</v>
      </c>
      <c r="G156" s="30"/>
      <c r="H156" s="57" t="s">
        <v>151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150</v>
      </c>
      <c r="D157" s="162"/>
      <c r="E157" s="161"/>
      <c r="F157" s="26">
        <f>F158+F165</f>
        <v>179772.18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149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A159" s="4" t="s">
        <v>148</v>
      </c>
      <c r="B159" s="3" t="s">
        <v>143</v>
      </c>
      <c r="C159" s="163" t="s">
        <v>147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146</v>
      </c>
      <c r="B160" s="3" t="s">
        <v>143</v>
      </c>
      <c r="C160" s="183" t="s">
        <v>145</v>
      </c>
      <c r="D160" s="182"/>
      <c r="E160" s="181"/>
      <c r="F160" s="31">
        <f>SUMIF('[1]TCE - ANEXO IV - Preencher'!$D:$D,'CONTÁBIL- FINANCEIRA '!A159,'[1]TCE - ANEXO IV - Preencher'!$N:$N)</f>
        <v>0</v>
      </c>
      <c r="G160" s="30"/>
      <c r="H160" s="57" t="s">
        <v>108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144</v>
      </c>
      <c r="B161" s="3" t="s">
        <v>143</v>
      </c>
      <c r="C161" s="183" t="s">
        <v>142</v>
      </c>
      <c r="D161" s="182"/>
      <c r="E161" s="181"/>
      <c r="F161" s="31">
        <f>SUMIF('[1]TCE - ANEXO IV - Preencher'!$D:$D,'CONTÁBIL- FINANCEIRA '!A160,'[1]TCE - ANEXO IV - Preencher'!$N:$N)</f>
        <v>0</v>
      </c>
      <c r="G161" s="30"/>
      <c r="H161" s="57" t="s">
        <v>108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141</v>
      </c>
      <c r="B162" s="3" t="s">
        <v>140</v>
      </c>
      <c r="C162" s="183" t="s">
        <v>139</v>
      </c>
      <c r="D162" s="182"/>
      <c r="E162" s="181"/>
      <c r="F162" s="31">
        <f>SUMIF('[1]TCE - ANEXO IV - Preencher'!$D:$D,'CONTÁBIL- FINANCEIRA '!A161,'[1]TCE - ANEXO IV - Preencher'!$N:$N)</f>
        <v>0</v>
      </c>
      <c r="G162" s="30"/>
      <c r="H162" s="57" t="s">
        <v>108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138</v>
      </c>
      <c r="B163" s="3" t="s">
        <v>137</v>
      </c>
      <c r="C163" s="183" t="s">
        <v>136</v>
      </c>
      <c r="D163" s="182"/>
      <c r="E163" s="181"/>
      <c r="F163" s="31">
        <f>SUMIF('[1]TCE - ANEXO IV - Preencher'!$D:$D,'CONTÁBIL- FINANCEIRA '!A162,'[1]TCE - ANEXO IV - Preencher'!$N:$N)</f>
        <v>0</v>
      </c>
      <c r="G163" s="30"/>
      <c r="H163" s="57" t="s">
        <v>108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/>
      <c r="B164" s="3"/>
      <c r="C164" s="183" t="s">
        <v>135</v>
      </c>
      <c r="D164" s="182"/>
      <c r="E164" s="181"/>
      <c r="F164" s="31">
        <f>SUMIF('[1]TCE - ANEXO IV - Preencher'!$D:$D,'CONTÁBIL- FINANCEIRA '!A163,'[1]TCE - ANEXO IV - Preencher'!$N:$N)</f>
        <v>0</v>
      </c>
      <c r="G164" s="30"/>
      <c r="H164" s="57" t="s">
        <v>108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134</v>
      </c>
      <c r="D165" s="162"/>
      <c r="E165" s="161"/>
      <c r="F165" s="26">
        <f>F166+F171+F172+F173</f>
        <v>179772.18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A166" s="184" t="s">
        <v>133</v>
      </c>
      <c r="B166" s="3" t="s">
        <v>126</v>
      </c>
      <c r="C166" s="163" t="s">
        <v>132</v>
      </c>
      <c r="D166" s="162"/>
      <c r="E166" s="161"/>
      <c r="F166" s="26">
        <f>SUM(F167:G170)</f>
        <v>165542.18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131</v>
      </c>
      <c r="B167" s="3" t="s">
        <v>126</v>
      </c>
      <c r="C167" s="183" t="s">
        <v>130</v>
      </c>
      <c r="D167" s="182"/>
      <c r="E167" s="181"/>
      <c r="F167" s="31">
        <f>SUMIF('[1]TCE - ANEXO IV - Preencher'!$D:$D,'CONTÁBIL- FINANCEIRA '!A166,'[1]TCE - ANEXO IV - Preencher'!$N:$N)</f>
        <v>143193.60000000001</v>
      </c>
      <c r="G167" s="30"/>
      <c r="H167" s="57" t="s">
        <v>108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129</v>
      </c>
      <c r="B168" s="3" t="s">
        <v>126</v>
      </c>
      <c r="C168" s="183" t="s">
        <v>128</v>
      </c>
      <c r="D168" s="182"/>
      <c r="E168" s="181"/>
      <c r="F168" s="31">
        <f>SUMIF('[1]TCE - ANEXO IV - Preencher'!$D:$D,'CONTÁBIL- FINANCEIRA '!A167,'[1]TCE - ANEXO IV - Preencher'!$N:$N)</f>
        <v>2482.25</v>
      </c>
      <c r="G168" s="30"/>
      <c r="H168" s="57" t="s">
        <v>108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127</v>
      </c>
      <c r="B169" s="3" t="s">
        <v>126</v>
      </c>
      <c r="C169" s="183" t="s">
        <v>125</v>
      </c>
      <c r="D169" s="182"/>
      <c r="E169" s="181"/>
      <c r="F169" s="31">
        <f>SUMIF('[1]TCE - ANEXO IV - Preencher'!$D:$D,'CONTÁBIL- FINANCEIRA '!A168,'[1]TCE - ANEXO IV - Preencher'!$N:$N)</f>
        <v>13056</v>
      </c>
      <c r="G169" s="30"/>
      <c r="H169" s="57" t="s">
        <v>108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124</v>
      </c>
      <c r="B170" s="3" t="s">
        <v>123</v>
      </c>
      <c r="C170" s="183" t="s">
        <v>122</v>
      </c>
      <c r="D170" s="182"/>
      <c r="E170" s="181"/>
      <c r="F170" s="31">
        <f>SUMIF('[1]TCE - ANEXO IV - Preencher'!$D:$D,'CONTÁBIL- FINANCEIRA '!A169,'[1]TCE - ANEXO IV - Preencher'!$N:$N)</f>
        <v>6810.33</v>
      </c>
      <c r="G170" s="30"/>
      <c r="H170" s="57" t="s">
        <v>108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121</v>
      </c>
      <c r="B171" s="3" t="s">
        <v>120</v>
      </c>
      <c r="C171" s="183" t="s">
        <v>119</v>
      </c>
      <c r="D171" s="182"/>
      <c r="E171" s="181"/>
      <c r="F171" s="31">
        <f>SUMIF('[1]TCE - ANEXO IV - Preencher'!$D:$D,'CONTÁBIL- FINANCEIRA '!A170,'[1]TCE - ANEXO IV - Preencher'!$N:$N)</f>
        <v>14230</v>
      </c>
      <c r="G171" s="30"/>
      <c r="H171" s="57" t="s">
        <v>108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118</v>
      </c>
      <c r="B172" s="3" t="s">
        <v>117</v>
      </c>
      <c r="C172" s="183" t="s">
        <v>116</v>
      </c>
      <c r="D172" s="182"/>
      <c r="E172" s="181"/>
      <c r="F172" s="31">
        <f>SUMIF('[1]TCE - ANEXO IV - Preencher'!$D:$D,'CONTÁBIL- FINANCEIRA '!A171,'[1]TCE - ANEXO IV - Preencher'!$N:$N)</f>
        <v>0</v>
      </c>
      <c r="G172" s="30"/>
      <c r="H172" s="57" t="s">
        <v>108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4"/>
      <c r="B173" s="3"/>
      <c r="C173" s="183" t="s">
        <v>115</v>
      </c>
      <c r="D173" s="182"/>
      <c r="E173" s="181"/>
      <c r="F173" s="31">
        <f>SUMIF('[1]TCE - ANEXO IV - Preencher'!$D:$D,'CONTÁBIL- FINANCEIRA '!A172,'[1]TCE - ANEXO IV - Preencher'!$N:$N)</f>
        <v>0</v>
      </c>
      <c r="G173" s="30"/>
      <c r="H173" s="57" t="s">
        <v>108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A174" s="4" t="s">
        <v>114</v>
      </c>
      <c r="B174" s="3">
        <v>6</v>
      </c>
      <c r="C174" s="180" t="s">
        <v>113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112</v>
      </c>
      <c r="B175" s="3">
        <v>6</v>
      </c>
      <c r="C175" s="163" t="s">
        <v>111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110</v>
      </c>
      <c r="B176" s="3">
        <v>7</v>
      </c>
      <c r="C176" s="163" t="s">
        <v>109</v>
      </c>
      <c r="D176" s="162"/>
      <c r="E176" s="161"/>
      <c r="F176" s="26">
        <f>'[1]TCE - ANEXO IV - Preencher'!Q98</f>
        <v>15860</v>
      </c>
      <c r="G176" s="25"/>
      <c r="H176" s="57" t="s">
        <v>108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A177" s="4" t="s">
        <v>107</v>
      </c>
      <c r="B177" s="3">
        <v>6</v>
      </c>
      <c r="C177" s="163" t="s">
        <v>106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105</v>
      </c>
      <c r="D178" s="172"/>
      <c r="E178" s="171"/>
      <c r="F178" s="170">
        <f>F31+F57+F66+F83+F102+F119+F157+F174+F175+F176+F177</f>
        <v>6710217.6355999922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A179" s="4" t="s">
        <v>16</v>
      </c>
      <c r="B179" s="3"/>
      <c r="C179" s="173" t="s">
        <v>104</v>
      </c>
      <c r="D179" s="172"/>
      <c r="E179" s="171"/>
      <c r="F179" s="170">
        <f>IF('[1]SALDO DE ESTOQUE'!F6="",0,IF('[1]SALDO DE ESTOQUE'!F6="Correto",F28-F178,"Corrigir aba Saldo de Estoque"))</f>
        <v>19503.184400007129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A180" s="4" t="s">
        <v>103</v>
      </c>
      <c r="B180" s="3"/>
      <c r="C180" s="163" t="s">
        <v>102</v>
      </c>
      <c r="D180" s="162"/>
      <c r="E180" s="161"/>
      <c r="F180" s="175">
        <f>F264-F265-F266-F267</f>
        <v>383003.7035799966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101</v>
      </c>
      <c r="D181" s="172"/>
      <c r="E181" s="171"/>
      <c r="F181" s="170">
        <f>F178+F180</f>
        <v>7093221.339179989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100</v>
      </c>
      <c r="D182" s="172"/>
      <c r="E182" s="171"/>
      <c r="F182" s="170">
        <f>IF('[1]SALDO DE ESTOQUE'!F6="",0,IF('[1]SALDO DE ESTOQUE'!F6="Correto",F28-F181,"Corrigir aba Saldo de Estoque"))</f>
        <v>-363500.51917998958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99</v>
      </c>
      <c r="D183" s="166"/>
      <c r="E183" s="165"/>
      <c r="F183" s="31">
        <f>'[1]RELAÇÃO DESPESAS PAGAS'!S16</f>
        <v>0</v>
      </c>
      <c r="G183" s="30"/>
      <c r="H183" s="57" t="s">
        <v>20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98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97</v>
      </c>
      <c r="D185" s="162"/>
      <c r="E185" s="161"/>
      <c r="F185" s="26">
        <f>IF($G$4=1,0,[1]Turnover!C16)</f>
        <v>1.511535401750199</v>
      </c>
      <c r="G185" s="25"/>
      <c r="H185" s="57" t="s">
        <v>96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A186" s="4"/>
      <c r="B186" s="3"/>
      <c r="C186" s="159" t="s">
        <v>95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A187" s="4"/>
      <c r="B187" s="3"/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A188" s="4"/>
      <c r="B188" s="3"/>
      <c r="C188" s="18"/>
      <c r="D188" s="17" t="s">
        <v>94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A189" s="4"/>
      <c r="B189" s="3"/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44682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93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92</v>
      </c>
      <c r="D195" s="141"/>
      <c r="E195" s="140" t="s">
        <v>91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HMR - Dra. Mercês Pontes Cunha</v>
      </c>
      <c r="D196" s="102"/>
      <c r="E196" s="136" t="str">
        <f>IF(E7=0,"",E7)</f>
        <v>Isabela Coutinho Neiva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90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89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46</v>
      </c>
      <c r="D201" s="125"/>
      <c r="E201" s="124"/>
      <c r="F201" s="31">
        <f>'[1]FUNDO FIXO - CAIXA'!D11</f>
        <v>10.42</v>
      </c>
      <c r="G201" s="30"/>
      <c r="H201" s="57" t="s">
        <v>88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86</v>
      </c>
      <c r="D202" s="125"/>
      <c r="E202" s="124"/>
      <c r="F202" s="31">
        <f>'[1]FUNDO FIXO - CAIXA'!F19</f>
        <v>434.83</v>
      </c>
      <c r="G202" s="30"/>
      <c r="H202" s="57" t="s">
        <v>88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85</v>
      </c>
      <c r="D203" s="125"/>
      <c r="E203" s="124"/>
      <c r="F203" s="31">
        <f>'[1]FUNDO FIXO - CAIXA'!E13</f>
        <v>989.58</v>
      </c>
      <c r="G203" s="30"/>
      <c r="H203" s="57" t="s">
        <v>88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84</v>
      </c>
      <c r="D204" s="28"/>
      <c r="E204" s="27"/>
      <c r="F204" s="26">
        <f>F201-F202+F203</f>
        <v>565.17000000000007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87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46</v>
      </c>
      <c r="D208" s="125"/>
      <c r="E208" s="124"/>
      <c r="F208" s="59">
        <v>13496.93</v>
      </c>
      <c r="G208" s="58"/>
      <c r="H208" s="57" t="s">
        <v>34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86</v>
      </c>
      <c r="D209" s="125"/>
      <c r="E209" s="124"/>
      <c r="F209" s="31">
        <f>'[1]RELAÇÃO DESPESAS PAGAS'!$O$2</f>
        <v>13023996.090000005</v>
      </c>
      <c r="G209" s="30"/>
      <c r="H209" s="57" t="s">
        <v>77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85</v>
      </c>
      <c r="D210" s="125"/>
      <c r="E210" s="124"/>
      <c r="F210" s="59">
        <v>13023700.09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84</v>
      </c>
      <c r="D211" s="28"/>
      <c r="E211" s="27"/>
      <c r="F211" s="26">
        <f>F208-F209+F210</f>
        <v>13200.929999994114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83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46</v>
      </c>
      <c r="D216" s="125"/>
      <c r="E216" s="124"/>
      <c r="F216" s="59">
        <v>26388.61</v>
      </c>
      <c r="G216" s="58"/>
      <c r="H216" s="57" t="s">
        <v>34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82</v>
      </c>
      <c r="D217" s="125"/>
      <c r="E217" s="124"/>
      <c r="F217" s="59">
        <v>6070233.4100000001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81</v>
      </c>
      <c r="D218" s="125"/>
      <c r="E218" s="124"/>
      <c r="F218" s="31">
        <f>'[1]RELAÇÃO DESPESAS PAGAS'!$S$23+'[1]RELAÇÃO DESPESAS PAGAS'!S32</f>
        <v>6050061.1600000001</v>
      </c>
      <c r="G218" s="30"/>
      <c r="H218" s="57" t="s">
        <v>77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80</v>
      </c>
      <c r="D219" s="125"/>
      <c r="E219" s="124"/>
      <c r="F219" s="31">
        <f>F20+F21</f>
        <v>243.78</v>
      </c>
      <c r="G219" s="30"/>
      <c r="H219" s="57" t="s">
        <v>79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78</v>
      </c>
      <c r="D220" s="125"/>
      <c r="E220" s="124"/>
      <c r="F220" s="31">
        <f>'[1]RELAÇÃO DESPESAS PAGAS'!$S$14</f>
        <v>159.66</v>
      </c>
      <c r="G220" s="30"/>
      <c r="H220" s="57" t="s">
        <v>77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76</v>
      </c>
      <c r="D221" s="28"/>
      <c r="E221" s="27"/>
      <c r="F221" s="26">
        <f>F216-F217+F218+F219-F220</f>
        <v>6300.4800000003352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75</v>
      </c>
      <c r="D223" s="28"/>
      <c r="E223" s="27"/>
      <c r="F223" s="26">
        <f>F221+F211+F204</f>
        <v>20066.57999999445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74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73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72</v>
      </c>
      <c r="D228" s="103"/>
      <c r="E228" s="114"/>
      <c r="F228" s="31">
        <f>'[1]RELAÇÃO DESPESAS PAGAS'!$S$6</f>
        <v>0</v>
      </c>
      <c r="G228" s="30"/>
      <c r="H228" s="57" t="s">
        <v>68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71</v>
      </c>
      <c r="D229" s="103"/>
      <c r="E229" s="114"/>
      <c r="F229" s="31">
        <f>'[1]RELAÇÃO DESPESAS PAGAS'!$S$48</f>
        <v>0</v>
      </c>
      <c r="G229" s="30"/>
      <c r="H229" s="57" t="s">
        <v>68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70</v>
      </c>
      <c r="D230" s="115"/>
      <c r="E230" s="114"/>
      <c r="F230" s="31">
        <f>'[1]RELAÇÃO DESPESAS PAGAS'!S49</f>
        <v>0</v>
      </c>
      <c r="G230" s="30"/>
      <c r="H230" s="57" t="s">
        <v>68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69</v>
      </c>
      <c r="D231" s="115"/>
      <c r="E231" s="114"/>
      <c r="F231" s="31">
        <f>'[1]RELAÇÃO DESPESAS PAGAS'!$S$7</f>
        <v>0</v>
      </c>
      <c r="G231" s="30"/>
      <c r="H231" s="57" t="s">
        <v>68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67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66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65</v>
      </c>
      <c r="D237" s="103"/>
      <c r="E237" s="102"/>
      <c r="F237" s="31">
        <f>'[1]SALDO DE ESTOQUE'!D35</f>
        <v>1732022.4700000002</v>
      </c>
      <c r="G237" s="30"/>
      <c r="H237" s="57" t="s">
        <v>62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64</v>
      </c>
      <c r="D238" s="103"/>
      <c r="E238" s="102"/>
      <c r="F238" s="31">
        <f>'[1]SALDO DE ESTOQUE'!D75+'[1]SALDO DE ESTOQUE'!D6</f>
        <v>161408.37</v>
      </c>
      <c r="G238" s="30"/>
      <c r="H238" s="57" t="s">
        <v>62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63</v>
      </c>
      <c r="D239" s="103"/>
      <c r="E239" s="102"/>
      <c r="F239" s="31">
        <f>'[1]SALDO DE ESTOQUE'!D87</f>
        <v>0</v>
      </c>
      <c r="G239" s="30"/>
      <c r="H239" s="57" t="s">
        <v>62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61</v>
      </c>
      <c r="D240" s="28"/>
      <c r="E240" s="27"/>
      <c r="F240" s="100">
        <f>F237+F238+F239</f>
        <v>1893430.8400000003</v>
      </c>
      <c r="G240" s="99"/>
      <c r="H240" s="57" t="s">
        <v>60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59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58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57</v>
      </c>
      <c r="D245" s="75"/>
      <c r="E245" s="74"/>
      <c r="F245" s="82">
        <v>32970.39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56</v>
      </c>
      <c r="D246" s="75"/>
      <c r="E246" s="74"/>
      <c r="F246" s="84">
        <v>411771.11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55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49</v>
      </c>
      <c r="D248" s="36"/>
      <c r="E248" s="35"/>
      <c r="F248" s="92">
        <f>SUM(F245:G247)</f>
        <v>444741.5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54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53</v>
      </c>
      <c r="D252" s="75"/>
      <c r="E252" s="74"/>
      <c r="F252" s="82">
        <v>1001765.13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52</v>
      </c>
      <c r="D253" s="75"/>
      <c r="E253" s="74"/>
      <c r="F253" s="82">
        <v>1196476.93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51</v>
      </c>
      <c r="D254" s="75"/>
      <c r="E254" s="74"/>
      <c r="F254" s="84">
        <v>1135536.95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50</v>
      </c>
      <c r="D255" s="75"/>
      <c r="E255" s="74"/>
      <c r="F255" s="82">
        <v>51297.13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49</v>
      </c>
      <c r="D256" s="36"/>
      <c r="E256" s="35"/>
      <c r="F256" s="26">
        <f>SUM(F252:G255)</f>
        <v>3385076.1399999997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48</v>
      </c>
      <c r="D258" s="36"/>
      <c r="E258" s="35"/>
      <c r="F258" s="26">
        <f>F248+F256</f>
        <v>3829817.6399999997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47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46</v>
      </c>
      <c r="D262" s="75"/>
      <c r="E262" s="74"/>
      <c r="F262" s="59">
        <v>-2237951.4700000002</v>
      </c>
      <c r="G262" s="58"/>
      <c r="H262" s="57" t="s">
        <v>34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45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44</v>
      </c>
      <c r="D264" s="75"/>
      <c r="E264" s="74"/>
      <c r="F264" s="64">
        <f>[1]Provisões!F20</f>
        <v>895325.32637999661</v>
      </c>
      <c r="G264" s="63"/>
      <c r="H264" s="57" t="s">
        <v>43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42</v>
      </c>
      <c r="D265" s="75"/>
      <c r="E265" s="74"/>
      <c r="F265" s="59">
        <f>F42</f>
        <v>401769.84600000002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41</v>
      </c>
      <c r="D266" s="75"/>
      <c r="E266" s="74"/>
      <c r="F266" s="59">
        <f>F46</f>
        <v>1212.8368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40</v>
      </c>
      <c r="D267" s="75"/>
      <c r="E267" s="74"/>
      <c r="F267" s="59">
        <f>F50</f>
        <v>109338.93999999999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39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38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Núcleo'!D57,IF($C$6="Prestação_de_Contas_UNIDADE",[1]MEM.CÁLC.FP.!K6+[1]MEM.CÁLC.FP.!K9+[1]MEM.CÁLC.FP.!K12))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37</v>
      </c>
      <c r="D270" s="36"/>
      <c r="E270" s="35"/>
      <c r="F270" s="26">
        <f>F262+F263+F264-F265-F266-F267-F268+F269</f>
        <v>-1854947.7664200033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36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35</v>
      </c>
      <c r="D274" s="66"/>
      <c r="E274" s="65"/>
      <c r="F274" s="59">
        <v>0</v>
      </c>
      <c r="G274" s="58"/>
      <c r="H274" s="57" t="s">
        <v>34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33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32</v>
      </c>
      <c r="D276" s="66"/>
      <c r="E276" s="65"/>
      <c r="F276" s="64">
        <f>SUM(F277:G281)</f>
        <v>0</v>
      </c>
      <c r="G276" s="63"/>
      <c r="H276" s="57" t="s">
        <v>23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/>
      <c r="B277" s="3"/>
      <c r="C277" s="62" t="s">
        <v>31</v>
      </c>
      <c r="D277" s="61"/>
      <c r="E277" s="60"/>
      <c r="F277" s="59">
        <f>SUMIF('[1]TCE - ANEXO IV - Preencher'!$D:$D,'CONTÁBIL- FINANCEIRA '!A279,'[1]TCE - ANEXO IV - Preencher'!$N:$N)</f>
        <v>0</v>
      </c>
      <c r="G277" s="58"/>
      <c r="H277" s="57" t="s">
        <v>23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/>
      <c r="B278" s="3"/>
      <c r="C278" s="62" t="s">
        <v>30</v>
      </c>
      <c r="D278" s="61"/>
      <c r="E278" s="60"/>
      <c r="F278" s="59">
        <f>SUMIF('[1]TCE - ANEXO IV - Preencher'!$D:$D,'CONTÁBIL- FINANCEIRA '!A280,'[1]TCE - ANEXO IV - Preencher'!$N:$N)</f>
        <v>0</v>
      </c>
      <c r="G278" s="58"/>
      <c r="H278" s="57" t="s">
        <v>23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29</v>
      </c>
      <c r="B279" s="3">
        <v>6</v>
      </c>
      <c r="C279" s="62" t="s">
        <v>28</v>
      </c>
      <c r="D279" s="61"/>
      <c r="E279" s="60"/>
      <c r="F279" s="59">
        <f>SUMIF('[1]TCE - ANEXO IV - Preencher'!$D:$D,'CONTÁBIL- FINANCEIRA '!A281,'[1]TCE - ANEXO IV - Preencher'!$N:$N)</f>
        <v>0</v>
      </c>
      <c r="G279" s="58"/>
      <c r="H279" s="57" t="s">
        <v>23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27</v>
      </c>
      <c r="B280" s="3">
        <v>6</v>
      </c>
      <c r="C280" s="62" t="s">
        <v>26</v>
      </c>
      <c r="D280" s="61"/>
      <c r="E280" s="60"/>
      <c r="F280" s="59">
        <f>SUMIF('[1]TCE - ANEXO IV - Preencher'!$D:$D,'CONTÁBIL- FINANCEIRA '!A282,'[1]TCE - ANEXO IV - Preencher'!$N:$N)</f>
        <v>0</v>
      </c>
      <c r="G280" s="58"/>
      <c r="H280" s="57" t="s">
        <v>23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25</v>
      </c>
      <c r="B281" s="3">
        <v>7</v>
      </c>
      <c r="C281" s="62" t="s">
        <v>24</v>
      </c>
      <c r="D281" s="61"/>
      <c r="E281" s="60"/>
      <c r="F281" s="59">
        <f>SUMIF('[1]TCE - ANEXO IV - Preencher'!$D:$D,'CONTÁBIL- FINANCEIRA '!A283,'[1]TCE - ANEXO IV - Preencher'!$N:$N)</f>
        <v>0</v>
      </c>
      <c r="G281" s="58"/>
      <c r="H281" s="57" t="s">
        <v>23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A282" s="4" t="s">
        <v>22</v>
      </c>
      <c r="B282" s="3">
        <v>6</v>
      </c>
      <c r="C282" s="49" t="s">
        <v>21</v>
      </c>
      <c r="D282" s="48"/>
      <c r="E282" s="47"/>
      <c r="F282" s="59">
        <f>'[1]RELAÇÃO DESPESAS PAGAS'!S17</f>
        <v>0</v>
      </c>
      <c r="G282" s="58"/>
      <c r="H282" s="57" t="s">
        <v>20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A283" s="4" t="s">
        <v>19</v>
      </c>
      <c r="B283" s="3">
        <v>6</v>
      </c>
      <c r="C283" s="29" t="s">
        <v>18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17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 t="s">
        <v>16</v>
      </c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5198180.8355999924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0.77242146808699164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80:G280"/>
    <mergeCell ref="F281:G281"/>
    <mergeCell ref="F282:G282"/>
    <mergeCell ref="F274:G274"/>
    <mergeCell ref="F275:G275"/>
    <mergeCell ref="F276:G276"/>
    <mergeCell ref="F277:G277"/>
    <mergeCell ref="F278:G278"/>
    <mergeCell ref="F279:G279"/>
    <mergeCell ref="C274:E274"/>
    <mergeCell ref="C275:E275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C273:E273"/>
    <mergeCell ref="C283:E283"/>
    <mergeCell ref="C286:E286"/>
    <mergeCell ref="C294:E294"/>
    <mergeCell ref="C290:E290"/>
    <mergeCell ref="C296:E296"/>
    <mergeCell ref="C295:E295"/>
    <mergeCell ref="C287:E287"/>
    <mergeCell ref="C288:E288"/>
    <mergeCell ref="C289:E289"/>
    <mergeCell ref="F273:G273"/>
    <mergeCell ref="F283:G283"/>
    <mergeCell ref="F286:G286"/>
    <mergeCell ref="F290:G290"/>
    <mergeCell ref="F294:G294"/>
    <mergeCell ref="F296:G296"/>
    <mergeCell ref="F295:G295"/>
    <mergeCell ref="F287:G287"/>
    <mergeCell ref="F288:G288"/>
    <mergeCell ref="F289:G289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C51:E51"/>
    <mergeCell ref="F46:G46"/>
    <mergeCell ref="F47:G47"/>
    <mergeCell ref="F48:G48"/>
    <mergeCell ref="F49:G49"/>
    <mergeCell ref="F50:G50"/>
    <mergeCell ref="F51:G51"/>
    <mergeCell ref="F52:G52"/>
    <mergeCell ref="F57:G57"/>
    <mergeCell ref="F56:G56"/>
    <mergeCell ref="F55:G55"/>
    <mergeCell ref="F54:G54"/>
    <mergeCell ref="F53:G53"/>
    <mergeCell ref="C65:E65"/>
    <mergeCell ref="C52:E52"/>
    <mergeCell ref="C53:E53"/>
    <mergeCell ref="C54:E54"/>
    <mergeCell ref="C56:E56"/>
    <mergeCell ref="C58:E58"/>
    <mergeCell ref="C59:E59"/>
    <mergeCell ref="F65:G65"/>
    <mergeCell ref="F67:G67"/>
    <mergeCell ref="F68:G68"/>
    <mergeCell ref="F69:G69"/>
    <mergeCell ref="F58:G58"/>
    <mergeCell ref="C60:E60"/>
    <mergeCell ref="C61:E61"/>
    <mergeCell ref="C62:E62"/>
    <mergeCell ref="C63:E63"/>
    <mergeCell ref="C64:E64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42" orientation="portrait" r:id="rId1"/>
  <rowBreaks count="2" manualBreakCount="2">
    <brk id="93" max="6" man="1"/>
    <brk id="189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 3 2 PCF HMR Versão 01 PCR. 052022.NOVA.xlsx]DADOS (OCULTAR)'!#REF!</xm:f>
          </x14:formula1>
          <xm:sqref>E228:E231</xm:sqref>
        </x14:dataValidation>
        <x14:dataValidation type="list" allowBlank="1" showInputMessage="1" showErrorMessage="1">
          <x14:formula1>
            <xm:f>'[1 3 2 PCF HMR Versão 01 PCR. 052022.NOVA.xlsx]DADOS (OCULTAR)'!#REF!</xm:f>
          </x14:formula1>
          <xm:sqref>F4:F5</xm:sqref>
        </x14:dataValidation>
        <x14:dataValidation type="list" allowBlank="1" showInputMessage="1" showErrorMessage="1">
          <x14:formula1>
            <xm:f>'[1 3 2 PCF HMR Versão 01 PCR. 052022.NOVA.xlsx]DADOS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2022-07-06T17:48:08Z</dcterms:created>
  <dcterms:modified xsi:type="dcterms:W3CDTF">2022-07-06T17:48:20Z</dcterms:modified>
</cp:coreProperties>
</file>